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516" windowWidth="25080" windowHeight="13180" activeTab="0"/>
  </bookViews>
  <sheets>
    <sheet name="Table" sheetId="1" r:id="rId1"/>
    <sheet name="Notes" sheetId="2" r:id="rId2"/>
  </sheets>
  <definedNames>
    <definedName name="_xlnm.Print_Area" localSheetId="1">'Notes'!$A$1:$N$19</definedName>
    <definedName name="_xlnm.Print_Area" localSheetId="0">'Table'!$A$1:$S$80</definedName>
    <definedName name="_xlnm.Print_Titles" localSheetId="0">'Table'!$1:$2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<sst xmlns="http://schemas.openxmlformats.org/spreadsheetml/2006/main" count="667" uniqueCount="204">
  <si>
    <t xml:space="preserve">- "Fitch" is Fitch Ratings; "Moody's" is Moody's Investors Service; "S&amp;P" is Standard &amp; Poor's. </t>
  </si>
  <si>
    <t>Rating
Agency</t>
  </si>
  <si>
    <t>All-In
Cost</t>
  </si>
  <si>
    <t>$ Par Millions</t>
  </si>
  <si>
    <t>Credit Enhancement</t>
  </si>
  <si>
    <t>Initial
Rating</t>
  </si>
  <si>
    <t>Coupon</t>
  </si>
  <si>
    <t>Yield</t>
  </si>
  <si>
    <t>Lead
Underwriter</t>
  </si>
  <si>
    <t>Santa Rosa Academy</t>
  </si>
  <si>
    <t>Clifton Higher Education Finance Corporation</t>
  </si>
  <si>
    <t>Stifel Nicolaus</t>
  </si>
  <si>
    <t>Piper Jaffray</t>
  </si>
  <si>
    <t>BBB+</t>
  </si>
  <si>
    <t>Creative Montessori Academy</t>
  </si>
  <si>
    <t>Orenda Education</t>
  </si>
  <si>
    <t>Bay Area Charter Foundation</t>
  </si>
  <si>
    <t>Detroit Service Learning Academy</t>
  </si>
  <si>
    <t>Mariana Bracetti Academy</t>
  </si>
  <si>
    <t>Lake Charles Charter Academy</t>
  </si>
  <si>
    <t>Liberty Common Middle High School</t>
  </si>
  <si>
    <t>World Learner School</t>
  </si>
  <si>
    <t>City of Chaska</t>
  </si>
  <si>
    <t>Jefferies</t>
  </si>
  <si>
    <t>Spread to MMD</t>
  </si>
  <si>
    <t>Arizona School for the Arts</t>
  </si>
  <si>
    <t>Exempt Maturity</t>
  </si>
  <si>
    <t>Union Colony Charter School</t>
  </si>
  <si>
    <t>Cherry Creek Academy</t>
  </si>
  <si>
    <t>GA</t>
  </si>
  <si>
    <t>ID</t>
  </si>
  <si>
    <t>MN</t>
  </si>
  <si>
    <t>William Blair</t>
  </si>
  <si>
    <t>NC</t>
  </si>
  <si>
    <t>NJ</t>
  </si>
  <si>
    <t>NY</t>
  </si>
  <si>
    <t>Pingree Grove Village</t>
  </si>
  <si>
    <t>Harmony Schools 
(Cosmos Foundation)</t>
  </si>
  <si>
    <t>Fifth Third Securities</t>
  </si>
  <si>
    <t>Ziegler</t>
  </si>
  <si>
    <t>Charter School, Inc.
d/b/a Campus Community School</t>
  </si>
  <si>
    <t>Enterprise Charter School</t>
  </si>
  <si>
    <t>Cesar Chavez Public Charter Schools</t>
  </si>
  <si>
    <t>Lifeschool of Dallas</t>
  </si>
  <si>
    <t>Park View School</t>
  </si>
  <si>
    <t>Hope Academy</t>
  </si>
  <si>
    <t>Holly Academy</t>
  </si>
  <si>
    <t>West Philadelphia Achievement Charter Elementary School</t>
  </si>
  <si>
    <t>Kennesaw Charter School</t>
  </si>
  <si>
    <t>Summit Academy High School</t>
  </si>
  <si>
    <t>FOCUS Learning Academy</t>
  </si>
  <si>
    <t>Thomas Jefferson Classical Academy</t>
  </si>
  <si>
    <t>Da Vinci Academy of Science and the Arts</t>
  </si>
  <si>
    <t>Renaissance Charter School</t>
  </si>
  <si>
    <t>Cambridge Lakes Learning Center</t>
  </si>
  <si>
    <t>Karl G. Maeser Preparatory Academy</t>
  </si>
  <si>
    <t>Voyageur Academy</t>
  </si>
  <si>
    <t>Alliance for College-Ready Public Schools</t>
  </si>
  <si>
    <t>DeKalb Academy of Technology &amp; the Environment</t>
  </si>
  <si>
    <t>Fountain Hills Charter School</t>
  </si>
  <si>
    <t>New Plan Learning</t>
  </si>
  <si>
    <t>Rocketship Four - Mosaic Elementary School</t>
  </si>
  <si>
    <t>Pinellas Preparatory Academy</t>
  </si>
  <si>
    <t>Nova Classical Academy</t>
  </si>
  <si>
    <t>UNO Charter School Network</t>
  </si>
  <si>
    <t>Fulton Science Academy</t>
  </si>
  <si>
    <t>Public Finance Authority</t>
  </si>
  <si>
    <t>Yavapai County Industrial Development Authority</t>
  </si>
  <si>
    <t>Hempstead Local Development Corporation</t>
  </si>
  <si>
    <t>Newark Cultural Education Facilities Finance Corporation</t>
  </si>
  <si>
    <t>Houston Higher Education Finance Corporation</t>
  </si>
  <si>
    <t>Kent County, Delaware</t>
  </si>
  <si>
    <t>Louisiana Public Facilities Authority</t>
  </si>
  <si>
    <t>Pinellas County Educational Facilities Authority</t>
  </si>
  <si>
    <t>Alpharetta Development Authority</t>
  </si>
  <si>
    <t>Florence Industrial Development Authority</t>
  </si>
  <si>
    <t>S&amp;P</t>
  </si>
  <si>
    <t>Moody's</t>
  </si>
  <si>
    <t>BASIS Schools
(Phoenix)</t>
  </si>
  <si>
    <t>School</t>
  </si>
  <si>
    <t>Unenhanced</t>
  </si>
  <si>
    <t>Moral Obligation</t>
  </si>
  <si>
    <t>General Methodology &amp; Terminology</t>
  </si>
  <si>
    <t xml:space="preserve">- Par amounts include both taxable and tax-exempt portions of an issuance, as applicable. </t>
  </si>
  <si>
    <t>- "NR" means not rated.</t>
  </si>
  <si>
    <t>- "Na" means not available.</t>
  </si>
  <si>
    <t>Notes</t>
  </si>
  <si>
    <t>IDEA Public Schools</t>
  </si>
  <si>
    <t>Sculptor Charter School</t>
  </si>
  <si>
    <t>Twin Peaks Charter Academy</t>
  </si>
  <si>
    <t>Utah State Charter School Finance Authority</t>
  </si>
  <si>
    <t>BB</t>
  </si>
  <si>
    <t>Animo Inglewood Charter High School
(Green Dot)</t>
  </si>
  <si>
    <t>Joint Development Authority of DeKalb, Newton and Gwinnett Counties</t>
  </si>
  <si>
    <t>St. Paul Housing &amp; Redevelopment Authority</t>
  </si>
  <si>
    <t>The Rocklin Academy</t>
  </si>
  <si>
    <t>Raymond James/ Morgan Keegan</t>
  </si>
  <si>
    <t xml:space="preserve">Idaho Arts Charter School </t>
  </si>
  <si>
    <t>Salt Lake Arts Academy</t>
  </si>
  <si>
    <t>VR</t>
  </si>
  <si>
    <t>Eagle Advantage Schools d/b/a Advantage Academy</t>
  </si>
  <si>
    <t>Pima County Industrial Development Authority</t>
  </si>
  <si>
    <t>Baird</t>
  </si>
  <si>
    <t>Michigan Finance Authority</t>
  </si>
  <si>
    <t>California Statewide Communities Development Authority</t>
  </si>
  <si>
    <t>Phoenix Industrial Development Authority</t>
  </si>
  <si>
    <t>Jefferson Academy</t>
  </si>
  <si>
    <t>Michigan Technical Academy</t>
  </si>
  <si>
    <t>Beasley Higher Education Finance Corporation</t>
  </si>
  <si>
    <t>Summit Academy North</t>
  </si>
  <si>
    <t>Dougherty</t>
  </si>
  <si>
    <t>Morgan Keegan</t>
  </si>
  <si>
    <t>Merchant Capital</t>
  </si>
  <si>
    <t>Coupon Type</t>
  </si>
  <si>
    <t>Issuer</t>
  </si>
  <si>
    <t>CA</t>
  </si>
  <si>
    <t>F</t>
  </si>
  <si>
    <t>IL</t>
  </si>
  <si>
    <t>Illinois Finance Authority</t>
  </si>
  <si>
    <t>UT</t>
  </si>
  <si>
    <t>NR</t>
  </si>
  <si>
    <t>Philadelphia Authority for Industrial Development</t>
  </si>
  <si>
    <t>State</t>
  </si>
  <si>
    <t>OH</t>
  </si>
  <si>
    <t>Bonds issued in Arizona.</t>
  </si>
  <si>
    <t>City Pledge</t>
  </si>
  <si>
    <t>Fitch</t>
  </si>
  <si>
    <t>Harvest Preparatory Academy</t>
  </si>
  <si>
    <t>LA</t>
  </si>
  <si>
    <t>Highline Academy Charter School</t>
  </si>
  <si>
    <t>Global Village Academy</t>
  </si>
  <si>
    <t>Belle Chasse Academy</t>
  </si>
  <si>
    <t>George Washington Academy</t>
  </si>
  <si>
    <t>American Leadership Academy</t>
  </si>
  <si>
    <t>D.A. Davidson</t>
  </si>
  <si>
    <t>Buffalo and Erie County Industrial Land Development Corporation</t>
  </si>
  <si>
    <t>City's Charter Schools</t>
  </si>
  <si>
    <t>City of Cape Coral</t>
  </si>
  <si>
    <t>The Academy Charter School</t>
  </si>
  <si>
    <t>De La Rosa</t>
  </si>
  <si>
    <t>PNC</t>
  </si>
  <si>
    <t>Great Hearts Academies - Veritas Prep</t>
  </si>
  <si>
    <t>Carden Traditional Schools</t>
  </si>
  <si>
    <t>FMSbonds</t>
  </si>
  <si>
    <t>Painted Rock Academy</t>
  </si>
  <si>
    <t>New Foundations School</t>
  </si>
  <si>
    <t>Discovery Charter School</t>
  </si>
  <si>
    <t>Vista at Entrada School of Performing Arts and Technology</t>
  </si>
  <si>
    <t>Brighter Choice Charter Middle Schools</t>
  </si>
  <si>
    <t>P.L.C. Charter Schools</t>
  </si>
  <si>
    <t>Ser-Ninos</t>
  </si>
  <si>
    <t>Stifel, Nicolaus</t>
  </si>
  <si>
    <t>Paterson Charter School for Science and Technology</t>
  </si>
  <si>
    <t>New Jersey Economic Development Authority</t>
  </si>
  <si>
    <t>North Texas Education Finance Corporation</t>
  </si>
  <si>
    <t>Concord Academy - Petoskey</t>
  </si>
  <si>
    <t>Fifth Third</t>
  </si>
  <si>
    <t>Idaho Housing &amp; Finance Association</t>
  </si>
  <si>
    <t>M&amp;T Securities</t>
  </si>
  <si>
    <t>Siebert Brandford Shank</t>
  </si>
  <si>
    <t>Lawson Financial</t>
  </si>
  <si>
    <t>Janney</t>
  </si>
  <si>
    <t>Zions Bank</t>
  </si>
  <si>
    <t>Moody's           Fitch</t>
  </si>
  <si>
    <t>Aa3
A+</t>
  </si>
  <si>
    <t>Baa2</t>
  </si>
  <si>
    <t>BBB</t>
  </si>
  <si>
    <t>Na</t>
  </si>
  <si>
    <t>Colorado Educational and Cultural Facilities Authority</t>
  </si>
  <si>
    <t>BB+</t>
  </si>
  <si>
    <t>DC</t>
  </si>
  <si>
    <t>District of Columbia</t>
  </si>
  <si>
    <t>Zions First National Bank</t>
  </si>
  <si>
    <t>Texas Public Finance Authority, Charter School Finance Corporation</t>
  </si>
  <si>
    <t>California Municipal Finance Authority</t>
  </si>
  <si>
    <t>Florida Development Finance Corporation</t>
  </si>
  <si>
    <t>La Vernia Higher Education Finance Corporation</t>
  </si>
  <si>
    <t>MI</t>
  </si>
  <si>
    <t>AZ</t>
  </si>
  <si>
    <t>DE</t>
  </si>
  <si>
    <t>PA</t>
  </si>
  <si>
    <t>CO</t>
  </si>
  <si>
    <t>TX</t>
  </si>
  <si>
    <t>BBB-</t>
  </si>
  <si>
    <t>RBC Capital Markets</t>
  </si>
  <si>
    <t>FL</t>
  </si>
  <si>
    <t>A</t>
  </si>
  <si>
    <t>Arizona Agribusiness and Equine Center</t>
  </si>
  <si>
    <t>Uplift Education</t>
  </si>
  <si>
    <t>- In the "Coupon Type" column, "F" means fixed-rate  and "VR" means variable-rate.</t>
  </si>
  <si>
    <t>- Data in the "Coupon," "Yield" and "Spread to MMD" columns is for the longest bond in the offering.</t>
  </si>
  <si>
    <t>- "COI" means cost of issuance and is calculated as a percentage of the par amount of the offering.</t>
  </si>
  <si>
    <t>-"UD" means underwriter's discount and is calculated as a percentage of the par amount of the offering.</t>
  </si>
  <si>
    <t>- "All-In Cost" is the overall borrowing cost for the offering, which takes into account the issue's amortization schedule, interest rates and costs of issuance.</t>
  </si>
  <si>
    <t>- Issues are arranged in chronological ascending order.</t>
  </si>
  <si>
    <t>Dated
Date</t>
  </si>
  <si>
    <r>
      <t>1</t>
    </r>
    <r>
      <rPr>
        <sz val="10"/>
        <rFont val="Calibri"/>
        <family val="2"/>
      </rPr>
      <t xml:space="preserve"> Bonds issued by an out-of-state issuer.</t>
    </r>
  </si>
  <si>
    <r>
      <t>2</t>
    </r>
    <r>
      <rPr>
        <sz val="10"/>
        <rFont val="Calibri"/>
        <family val="2"/>
      </rPr>
      <t xml:space="preserve"> Series is part of a single issue that consists of two series with different ratings and/or disclosure.</t>
    </r>
  </si>
  <si>
    <t>APPENDIX F:  PRICING UPDATE</t>
  </si>
  <si>
    <t>COI</t>
  </si>
  <si>
    <t>UD</t>
  </si>
  <si>
    <t>TOTAL/AVERAGE</t>
  </si>
  <si>
    <t>BASIS Tucson North</t>
  </si>
  <si>
    <t>Harmony Schools
(Cosmos Foundation)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</si>
</sst>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[$-409]dddd\,\ mmmm\ dd\,\ yyyy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Helv"/>
      <family val="0"/>
    </font>
    <font>
      <b/>
      <sz val="11"/>
      <name val="Calibri"/>
      <family val="2"/>
    </font>
    <font>
      <sz val="12"/>
      <name val="Calibri"/>
      <family val="0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" fontId="18" fillId="0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Border="1" applyAlignment="1">
      <alignment wrapText="1"/>
    </xf>
    <xf numFmtId="0" fontId="25" fillId="0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left" wrapText="1"/>
    </xf>
    <xf numFmtId="0" fontId="20" fillId="0" borderId="0" xfId="0" applyFont="1" applyAlignment="1" quotePrefix="1">
      <alignment/>
    </xf>
    <xf numFmtId="167" fontId="20" fillId="0" borderId="0" xfId="0" applyNumberFormat="1" applyFont="1" applyFill="1" applyAlignment="1" quotePrefix="1">
      <alignment/>
    </xf>
    <xf numFmtId="0" fontId="20" fillId="0" borderId="0" xfId="0" applyFont="1" applyFill="1" applyAlignment="1" quotePrefix="1">
      <alignment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Alignment="1">
      <alignment/>
    </xf>
    <xf numFmtId="1" fontId="20" fillId="0" borderId="0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4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" fontId="23" fillId="0" borderId="0" xfId="0" applyNumberFormat="1" applyFont="1" applyFill="1" applyBorder="1" applyAlignment="1">
      <alignment horizontal="left" vertical="center" wrapText="1"/>
    </xf>
    <xf numFmtId="17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1" fontId="18" fillId="8" borderId="0" xfId="0" applyNumberFormat="1" applyFont="1" applyFill="1" applyBorder="1" applyAlignment="1">
      <alignment horizontal="center" vertical="center" wrapText="1"/>
    </xf>
    <xf numFmtId="1" fontId="19" fillId="8" borderId="0" xfId="0" applyNumberFormat="1" applyFont="1" applyFill="1" applyBorder="1" applyAlignment="1" quotePrefix="1">
      <alignment horizontal="left" vertical="center" wrapText="1"/>
    </xf>
    <xf numFmtId="14" fontId="18" fillId="8" borderId="0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172" fontId="18" fillId="8" borderId="0" xfId="0" applyNumberFormat="1" applyFont="1" applyFill="1" applyBorder="1" applyAlignment="1">
      <alignment horizontal="center" vertical="center" wrapText="1"/>
    </xf>
    <xf numFmtId="10" fontId="18" fillId="8" borderId="0" xfId="0" applyNumberFormat="1" applyFont="1" applyFill="1" applyBorder="1" applyAlignment="1">
      <alignment horizontal="center" vertical="center" wrapText="1"/>
    </xf>
    <xf numFmtId="10" fontId="20" fillId="8" borderId="0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vertical="center"/>
    </xf>
    <xf numFmtId="14" fontId="20" fillId="22" borderId="0" xfId="0" applyNumberFormat="1" applyFont="1" applyFill="1" applyBorder="1" applyAlignment="1">
      <alignment horizontal="center" wrapText="1"/>
    </xf>
    <xf numFmtId="1" fontId="18" fillId="8" borderId="0" xfId="0" applyNumberFormat="1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 wrapText="1"/>
    </xf>
    <xf numFmtId="14" fontId="21" fillId="24" borderId="0" xfId="0" applyNumberFormat="1" applyFont="1" applyFill="1" applyBorder="1" applyAlignment="1" quotePrefix="1">
      <alignment horizontal="left" vertical="center"/>
    </xf>
    <xf numFmtId="14" fontId="21" fillId="24" borderId="0" xfId="0" applyNumberFormat="1" applyFont="1" applyFill="1" applyBorder="1" applyAlignment="1" quotePrefix="1">
      <alignment horizontal="center" vertical="center" wrapText="1"/>
    </xf>
    <xf numFmtId="172" fontId="21" fillId="24" borderId="0" xfId="0" applyNumberFormat="1" applyFont="1" applyFill="1" applyBorder="1" applyAlignment="1" quotePrefix="1">
      <alignment horizontal="center" vertical="center" wrapText="1"/>
    </xf>
    <xf numFmtId="1" fontId="21" fillId="24" borderId="0" xfId="0" applyNumberFormat="1" applyFont="1" applyFill="1" applyBorder="1" applyAlignment="1" quotePrefix="1">
      <alignment horizontal="center" vertical="center" wrapText="1"/>
    </xf>
    <xf numFmtId="10" fontId="21" fillId="24" borderId="0" xfId="0" applyNumberFormat="1" applyFont="1" applyFill="1" applyBorder="1" applyAlignment="1" quotePrefix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73" fontId="18" fillId="8" borderId="0" xfId="0" applyNumberFormat="1" applyFont="1" applyFill="1" applyBorder="1" applyAlignment="1">
      <alignment horizontal="center" vertical="center" wrapText="1"/>
    </xf>
    <xf numFmtId="173" fontId="21" fillId="24" borderId="0" xfId="0" applyNumberFormat="1" applyFont="1" applyFill="1" applyBorder="1" applyAlignment="1" quotePrefix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4" fillId="16" borderId="0" xfId="0" applyFont="1" applyFill="1" applyBorder="1" applyAlignment="1" quotePrefix="1">
      <alignment horizontal="left"/>
    </xf>
    <xf numFmtId="0" fontId="21" fillId="16" borderId="0" xfId="0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ort template(1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402"/>
  <sheetViews>
    <sheetView tabSelected="1" workbookViewId="0" topLeftCell="A1">
      <pane ySplit="2" topLeftCell="BM3" activePane="bottomLeft" state="frozen"/>
      <selection pane="topLeft" activeCell="AB1" sqref="AB1"/>
      <selection pane="bottomLeft" activeCell="A1" sqref="A1"/>
    </sheetView>
  </sheetViews>
  <sheetFormatPr defaultColWidth="13.57421875" defaultRowHeight="62.25" customHeight="1"/>
  <cols>
    <col min="1" max="1" width="4.7109375" style="31" customWidth="1"/>
    <col min="2" max="2" width="1.7109375" style="19" customWidth="1"/>
    <col min="3" max="3" width="10.28125" style="48" customWidth="1"/>
    <col min="4" max="4" width="5.140625" style="21" customWidth="1"/>
    <col min="5" max="6" width="20.7109375" style="5" customWidth="1"/>
    <col min="7" max="7" width="9.7109375" style="30" customWidth="1"/>
    <col min="8" max="8" width="11.7109375" style="5" customWidth="1"/>
    <col min="9" max="9" width="7.7109375" style="5" customWidth="1"/>
    <col min="10" max="10" width="7.7109375" style="23" customWidth="1"/>
    <col min="11" max="11" width="7.7109375" style="21" customWidth="1"/>
    <col min="12" max="12" width="11.7109375" style="24" customWidth="1"/>
    <col min="13" max="14" width="8.7109375" style="22" customWidth="1"/>
    <col min="15" max="15" width="8.7109375" style="25" customWidth="1"/>
    <col min="16" max="18" width="7.7109375" style="26" customWidth="1"/>
    <col min="19" max="19" width="13.421875" style="5" customWidth="1"/>
    <col min="20" max="20" width="16.00390625" style="5" customWidth="1"/>
    <col min="21" max="30" width="13.421875" style="5" customWidth="1"/>
    <col min="31" max="16384" width="13.421875" style="8" customWidth="1"/>
  </cols>
  <sheetData>
    <row r="1" spans="1:18" s="5" customFormat="1" ht="19.5" customHeight="1">
      <c r="A1" s="60" t="s">
        <v>198</v>
      </c>
      <c r="B1" s="19"/>
      <c r="C1" s="20"/>
      <c r="D1" s="21"/>
      <c r="G1" s="30"/>
      <c r="J1" s="23"/>
      <c r="K1" s="21"/>
      <c r="L1" s="24"/>
      <c r="M1" s="22"/>
      <c r="N1" s="22"/>
      <c r="O1" s="25"/>
      <c r="P1" s="26"/>
      <c r="Q1" s="26"/>
      <c r="R1" s="26"/>
    </row>
    <row r="2" spans="1:30" s="27" customFormat="1" ht="24.75" customHeight="1">
      <c r="A2" s="62"/>
      <c r="B2" s="63"/>
      <c r="C2" s="63" t="s">
        <v>195</v>
      </c>
      <c r="D2" s="63" t="s">
        <v>122</v>
      </c>
      <c r="E2" s="63" t="s">
        <v>79</v>
      </c>
      <c r="F2" s="63" t="s">
        <v>114</v>
      </c>
      <c r="G2" s="63" t="s">
        <v>3</v>
      </c>
      <c r="H2" s="63" t="s">
        <v>4</v>
      </c>
      <c r="I2" s="63" t="s">
        <v>1</v>
      </c>
      <c r="J2" s="63" t="s">
        <v>5</v>
      </c>
      <c r="K2" s="63" t="s">
        <v>113</v>
      </c>
      <c r="L2" s="63" t="s">
        <v>26</v>
      </c>
      <c r="M2" s="63" t="s">
        <v>6</v>
      </c>
      <c r="N2" s="63" t="s">
        <v>7</v>
      </c>
      <c r="O2" s="63" t="s">
        <v>24</v>
      </c>
      <c r="P2" s="63" t="s">
        <v>2</v>
      </c>
      <c r="Q2" s="63" t="s">
        <v>199</v>
      </c>
      <c r="R2" s="63" t="s">
        <v>200</v>
      </c>
      <c r="S2" s="63" t="s">
        <v>8</v>
      </c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20" ht="30" customHeight="1">
      <c r="A3" s="6">
        <v>1</v>
      </c>
      <c r="B3" s="29">
        <v>1</v>
      </c>
      <c r="C3" s="24">
        <v>40554</v>
      </c>
      <c r="D3" s="6" t="s">
        <v>181</v>
      </c>
      <c r="E3" s="6" t="s">
        <v>129</v>
      </c>
      <c r="F3" s="6" t="s">
        <v>66</v>
      </c>
      <c r="G3" s="30">
        <f>8375000/1000000</f>
        <v>8.375</v>
      </c>
      <c r="H3" s="6" t="s">
        <v>80</v>
      </c>
      <c r="I3" s="31" t="s">
        <v>76</v>
      </c>
      <c r="J3" s="32" t="s">
        <v>183</v>
      </c>
      <c r="K3" s="31" t="s">
        <v>116</v>
      </c>
      <c r="L3" s="33">
        <v>51485</v>
      </c>
      <c r="M3" s="34">
        <v>7.375</v>
      </c>
      <c r="N3" s="34">
        <v>7.375</v>
      </c>
      <c r="O3" s="35">
        <v>269.5</v>
      </c>
      <c r="P3" s="36">
        <v>0.07578071824058664</v>
      </c>
      <c r="Q3" s="26">
        <v>0.03224477611940298</v>
      </c>
      <c r="R3" s="26">
        <v>0.0192</v>
      </c>
      <c r="S3" s="7" t="s">
        <v>134</v>
      </c>
      <c r="T3" s="7"/>
    </row>
    <row r="4" spans="1:20" ht="30" customHeight="1">
      <c r="A4" s="37">
        <f>+A3+1</f>
        <v>2</v>
      </c>
      <c r="B4" s="38">
        <v>1</v>
      </c>
      <c r="C4" s="39">
        <v>40567</v>
      </c>
      <c r="D4" s="40" t="s">
        <v>181</v>
      </c>
      <c r="E4" s="40" t="s">
        <v>130</v>
      </c>
      <c r="F4" s="40" t="s">
        <v>66</v>
      </c>
      <c r="G4" s="58">
        <f>8365000/1000000</f>
        <v>8.365</v>
      </c>
      <c r="H4" s="41" t="s">
        <v>80</v>
      </c>
      <c r="I4" s="40" t="s">
        <v>76</v>
      </c>
      <c r="J4" s="40" t="s">
        <v>169</v>
      </c>
      <c r="K4" s="40" t="s">
        <v>116</v>
      </c>
      <c r="L4" s="39">
        <v>51485</v>
      </c>
      <c r="M4" s="41">
        <v>7.5</v>
      </c>
      <c r="N4" s="41">
        <v>7.5</v>
      </c>
      <c r="O4" s="37">
        <v>256</v>
      </c>
      <c r="P4" s="42">
        <v>0.07917095844847512</v>
      </c>
      <c r="Q4" s="43">
        <v>0.03987208607292289</v>
      </c>
      <c r="R4" s="42">
        <v>0.02</v>
      </c>
      <c r="S4" s="42" t="s">
        <v>134</v>
      </c>
      <c r="T4" s="7"/>
    </row>
    <row r="5" spans="1:20" ht="30" customHeight="1">
      <c r="A5" s="6">
        <f aca="true" t="shared" si="0" ref="A5:A13">+A4+1</f>
        <v>3</v>
      </c>
      <c r="C5" s="24">
        <v>40583</v>
      </c>
      <c r="D5" s="6" t="s">
        <v>119</v>
      </c>
      <c r="E5" s="6" t="s">
        <v>132</v>
      </c>
      <c r="F5" s="6" t="s">
        <v>90</v>
      </c>
      <c r="G5" s="30">
        <f>5890000/1000000</f>
        <v>5.89</v>
      </c>
      <c r="H5" s="6" t="s">
        <v>80</v>
      </c>
      <c r="I5" s="31" t="s">
        <v>76</v>
      </c>
      <c r="J5" s="32" t="s">
        <v>169</v>
      </c>
      <c r="K5" s="31" t="s">
        <v>116</v>
      </c>
      <c r="L5" s="33">
        <v>51697</v>
      </c>
      <c r="M5" s="34">
        <v>8</v>
      </c>
      <c r="N5" s="34">
        <v>8</v>
      </c>
      <c r="O5" s="35">
        <v>317</v>
      </c>
      <c r="P5" s="36">
        <v>0.08615484491399218</v>
      </c>
      <c r="Q5" s="26">
        <v>0.058634439728353145</v>
      </c>
      <c r="R5" s="26">
        <v>0.02</v>
      </c>
      <c r="S5" s="6" t="s">
        <v>12</v>
      </c>
      <c r="T5" s="6"/>
    </row>
    <row r="6" spans="1:20" ht="45" customHeight="1">
      <c r="A6" s="37">
        <f t="shared" si="0"/>
        <v>4</v>
      </c>
      <c r="B6" s="38"/>
      <c r="C6" s="39">
        <v>40591</v>
      </c>
      <c r="D6" s="40" t="s">
        <v>178</v>
      </c>
      <c r="E6" s="40" t="s">
        <v>187</v>
      </c>
      <c r="F6" s="40" t="s">
        <v>67</v>
      </c>
      <c r="G6" s="58">
        <f>14605000/1000000</f>
        <v>14.605</v>
      </c>
      <c r="H6" s="41" t="s">
        <v>80</v>
      </c>
      <c r="I6" s="40" t="s">
        <v>76</v>
      </c>
      <c r="J6" s="40" t="s">
        <v>169</v>
      </c>
      <c r="K6" s="40" t="s">
        <v>116</v>
      </c>
      <c r="L6" s="39">
        <v>51926</v>
      </c>
      <c r="M6" s="41">
        <v>7.875</v>
      </c>
      <c r="N6" s="41">
        <v>7.875</v>
      </c>
      <c r="O6" s="37">
        <v>292.5</v>
      </c>
      <c r="P6" s="42">
        <v>0.08191451681348631</v>
      </c>
      <c r="Q6" s="43">
        <v>0.03760706538856556</v>
      </c>
      <c r="R6" s="42">
        <v>0.017519719274221156</v>
      </c>
      <c r="S6" s="42" t="s">
        <v>102</v>
      </c>
      <c r="T6" s="6"/>
    </row>
    <row r="7" spans="1:20" ht="53.25" customHeight="1">
      <c r="A7" s="6">
        <f t="shared" si="0"/>
        <v>5</v>
      </c>
      <c r="C7" s="24">
        <v>40591</v>
      </c>
      <c r="D7" s="6" t="s">
        <v>35</v>
      </c>
      <c r="E7" s="6" t="s">
        <v>41</v>
      </c>
      <c r="F7" s="6" t="s">
        <v>135</v>
      </c>
      <c r="G7" s="30">
        <f>7345000/1000000</f>
        <v>7.345</v>
      </c>
      <c r="H7" s="6" t="s">
        <v>80</v>
      </c>
      <c r="I7" s="31" t="s">
        <v>126</v>
      </c>
      <c r="J7" s="44" t="s">
        <v>166</v>
      </c>
      <c r="K7" s="31" t="s">
        <v>116</v>
      </c>
      <c r="L7" s="33">
        <v>51471</v>
      </c>
      <c r="M7" s="34">
        <v>7.5</v>
      </c>
      <c r="N7" s="34">
        <v>7.75</v>
      </c>
      <c r="O7" s="35">
        <v>281</v>
      </c>
      <c r="P7" s="36">
        <v>0.08342461895312092</v>
      </c>
      <c r="Q7" s="26">
        <v>0.05787950987066031</v>
      </c>
      <c r="R7" s="26">
        <v>0.015</v>
      </c>
      <c r="S7" s="6" t="s">
        <v>158</v>
      </c>
      <c r="T7" s="6"/>
    </row>
    <row r="8" spans="1:20" ht="30" customHeight="1">
      <c r="A8" s="37">
        <f t="shared" si="0"/>
        <v>6</v>
      </c>
      <c r="B8" s="38"/>
      <c r="C8" s="39">
        <v>40604</v>
      </c>
      <c r="D8" s="40" t="s">
        <v>170</v>
      </c>
      <c r="E8" s="40" t="s">
        <v>42</v>
      </c>
      <c r="F8" s="40" t="s">
        <v>171</v>
      </c>
      <c r="G8" s="58">
        <f>27210000/1000000</f>
        <v>27.21</v>
      </c>
      <c r="H8" s="41" t="s">
        <v>80</v>
      </c>
      <c r="I8" s="40" t="s">
        <v>76</v>
      </c>
      <c r="J8" s="40" t="s">
        <v>183</v>
      </c>
      <c r="K8" s="40" t="s">
        <v>116</v>
      </c>
      <c r="L8" s="39">
        <v>51455</v>
      </c>
      <c r="M8" s="41">
        <v>7.875</v>
      </c>
      <c r="N8" s="41">
        <v>8</v>
      </c>
      <c r="O8" s="37">
        <v>307</v>
      </c>
      <c r="P8" s="42">
        <v>0.08101085726659657</v>
      </c>
      <c r="Q8" s="43">
        <v>0.03251286291804484</v>
      </c>
      <c r="R8" s="42">
        <v>0.0125</v>
      </c>
      <c r="S8" s="42" t="s">
        <v>140</v>
      </c>
      <c r="T8" s="6"/>
    </row>
    <row r="9" spans="1:20" ht="45" customHeight="1">
      <c r="A9" s="6">
        <f t="shared" si="0"/>
        <v>7</v>
      </c>
      <c r="C9" s="24">
        <v>40604</v>
      </c>
      <c r="D9" s="6" t="s">
        <v>182</v>
      </c>
      <c r="E9" s="6" t="s">
        <v>43</v>
      </c>
      <c r="F9" s="6" t="s">
        <v>176</v>
      </c>
      <c r="G9" s="30">
        <f>39260000/1000000</f>
        <v>39.26</v>
      </c>
      <c r="H9" s="6" t="s">
        <v>80</v>
      </c>
      <c r="I9" s="31" t="s">
        <v>76</v>
      </c>
      <c r="J9" s="32" t="s">
        <v>183</v>
      </c>
      <c r="K9" s="31" t="s">
        <v>116</v>
      </c>
      <c r="L9" s="33">
        <v>51728</v>
      </c>
      <c r="M9" s="34">
        <v>7.5</v>
      </c>
      <c r="N9" s="34">
        <v>7.625</v>
      </c>
      <c r="O9" s="35">
        <v>279.5</v>
      </c>
      <c r="P9" s="36">
        <v>0.07733391882015932</v>
      </c>
      <c r="Q9" s="26">
        <v>0.028251808456444222</v>
      </c>
      <c r="R9" s="26">
        <v>0.011440804890473765</v>
      </c>
      <c r="S9" s="6" t="s">
        <v>184</v>
      </c>
      <c r="T9" s="6"/>
    </row>
    <row r="10" spans="1:20" ht="30" customHeight="1">
      <c r="A10" s="37">
        <f t="shared" si="0"/>
        <v>8</v>
      </c>
      <c r="B10" s="38"/>
      <c r="C10" s="39">
        <v>40619</v>
      </c>
      <c r="D10" s="40" t="s">
        <v>185</v>
      </c>
      <c r="E10" s="40" t="s">
        <v>136</v>
      </c>
      <c r="F10" s="40" t="s">
        <v>137</v>
      </c>
      <c r="G10" s="58">
        <v>17.69</v>
      </c>
      <c r="H10" s="41" t="s">
        <v>125</v>
      </c>
      <c r="I10" s="40" t="s">
        <v>163</v>
      </c>
      <c r="J10" s="40" t="s">
        <v>164</v>
      </c>
      <c r="K10" s="40" t="s">
        <v>116</v>
      </c>
      <c r="L10" s="39">
        <v>51318</v>
      </c>
      <c r="M10" s="41">
        <v>6</v>
      </c>
      <c r="N10" s="41">
        <v>6.12</v>
      </c>
      <c r="O10" s="37">
        <v>142</v>
      </c>
      <c r="P10" s="42">
        <v>0.056359697707565964</v>
      </c>
      <c r="Q10" s="43">
        <v>0.011058063312605991</v>
      </c>
      <c r="R10" s="42">
        <v>0.005305352741661956</v>
      </c>
      <c r="S10" s="42" t="s">
        <v>140</v>
      </c>
      <c r="T10" s="6"/>
    </row>
    <row r="11" spans="1:20" ht="45" customHeight="1">
      <c r="A11" s="6">
        <f t="shared" si="0"/>
        <v>9</v>
      </c>
      <c r="C11" s="24">
        <v>40632</v>
      </c>
      <c r="D11" s="6" t="s">
        <v>35</v>
      </c>
      <c r="E11" s="6" t="s">
        <v>138</v>
      </c>
      <c r="F11" s="6" t="s">
        <v>68</v>
      </c>
      <c r="G11" s="30">
        <f>(10505000+235000)/1000000</f>
        <v>10.74</v>
      </c>
      <c r="H11" s="6" t="s">
        <v>80</v>
      </c>
      <c r="I11" s="6" t="s">
        <v>120</v>
      </c>
      <c r="J11" s="32" t="s">
        <v>120</v>
      </c>
      <c r="K11" s="31" t="s">
        <v>116</v>
      </c>
      <c r="L11" s="33">
        <v>51533</v>
      </c>
      <c r="M11" s="34">
        <v>8.25</v>
      </c>
      <c r="N11" s="34">
        <v>8.5</v>
      </c>
      <c r="O11" s="35">
        <v>380</v>
      </c>
      <c r="P11" s="36">
        <v>0.09053047090138269</v>
      </c>
      <c r="Q11" s="26">
        <v>0.04411387337057728</v>
      </c>
      <c r="R11" s="26">
        <v>0.02136361266294227</v>
      </c>
      <c r="S11" s="6" t="s">
        <v>159</v>
      </c>
      <c r="T11" s="6"/>
    </row>
    <row r="12" spans="1:20" ht="30" customHeight="1">
      <c r="A12" s="37">
        <f t="shared" si="0"/>
        <v>10</v>
      </c>
      <c r="B12" s="38"/>
      <c r="C12" s="39">
        <v>40639</v>
      </c>
      <c r="D12" s="40" t="s">
        <v>178</v>
      </c>
      <c r="E12" s="40" t="s">
        <v>44</v>
      </c>
      <c r="F12" s="40" t="s">
        <v>101</v>
      </c>
      <c r="G12" s="58">
        <f>6625000/1000000</f>
        <v>6.625</v>
      </c>
      <c r="H12" s="41" t="s">
        <v>80</v>
      </c>
      <c r="I12" s="40" t="s">
        <v>120</v>
      </c>
      <c r="J12" s="40" t="s">
        <v>120</v>
      </c>
      <c r="K12" s="40" t="s">
        <v>99</v>
      </c>
      <c r="L12" s="39">
        <v>51683</v>
      </c>
      <c r="M12" s="41" t="s">
        <v>99</v>
      </c>
      <c r="N12" s="41" t="s">
        <v>99</v>
      </c>
      <c r="O12" s="37" t="s">
        <v>99</v>
      </c>
      <c r="P12" s="42" t="s">
        <v>99</v>
      </c>
      <c r="Q12" s="43">
        <v>0.10292211320754717</v>
      </c>
      <c r="R12" s="42">
        <v>0.02750007547169811</v>
      </c>
      <c r="S12" s="42" t="s">
        <v>160</v>
      </c>
      <c r="T12" s="6"/>
    </row>
    <row r="13" spans="1:20" ht="45" customHeight="1">
      <c r="A13" s="21">
        <f t="shared" si="0"/>
        <v>11</v>
      </c>
      <c r="B13" s="29">
        <v>2</v>
      </c>
      <c r="C13" s="24">
        <v>40641</v>
      </c>
      <c r="D13" s="6" t="s">
        <v>181</v>
      </c>
      <c r="E13" s="6" t="s">
        <v>89</v>
      </c>
      <c r="F13" s="6" t="s">
        <v>168</v>
      </c>
      <c r="G13" s="30">
        <v>2.515</v>
      </c>
      <c r="H13" s="6" t="s">
        <v>81</v>
      </c>
      <c r="I13" s="31" t="s">
        <v>76</v>
      </c>
      <c r="J13" s="44" t="s">
        <v>186</v>
      </c>
      <c r="K13" s="31" t="s">
        <v>116</v>
      </c>
      <c r="L13" s="33">
        <v>52305</v>
      </c>
      <c r="M13" s="34">
        <v>6.5</v>
      </c>
      <c r="N13" s="34">
        <v>6.5</v>
      </c>
      <c r="O13" s="35">
        <v>170</v>
      </c>
      <c r="P13" s="36">
        <v>0.06750512451982074</v>
      </c>
      <c r="Q13" s="26">
        <v>0.03751308946322068</v>
      </c>
      <c r="R13" s="26">
        <v>0.015</v>
      </c>
      <c r="S13" s="7" t="s">
        <v>134</v>
      </c>
      <c r="T13" s="7"/>
    </row>
    <row r="14" spans="1:20" ht="45" customHeight="1">
      <c r="A14" s="6"/>
      <c r="B14" s="29">
        <v>2</v>
      </c>
      <c r="C14" s="24">
        <v>40641</v>
      </c>
      <c r="D14" s="6" t="s">
        <v>181</v>
      </c>
      <c r="E14" s="6" t="s">
        <v>89</v>
      </c>
      <c r="F14" s="6" t="s">
        <v>168</v>
      </c>
      <c r="G14" s="30">
        <v>2.26</v>
      </c>
      <c r="H14" s="6" t="s">
        <v>80</v>
      </c>
      <c r="I14" s="31" t="s">
        <v>76</v>
      </c>
      <c r="J14" s="44" t="s">
        <v>183</v>
      </c>
      <c r="K14" s="31" t="s">
        <v>116</v>
      </c>
      <c r="L14" s="33">
        <v>49383</v>
      </c>
      <c r="M14" s="34">
        <v>7.5</v>
      </c>
      <c r="N14" s="34">
        <v>7.5</v>
      </c>
      <c r="O14" s="35">
        <v>282</v>
      </c>
      <c r="P14" s="36">
        <v>0.079517202827487</v>
      </c>
      <c r="Q14" s="26">
        <v>0.03751308849557522</v>
      </c>
      <c r="R14" s="26">
        <v>0.015</v>
      </c>
      <c r="S14" s="7" t="s">
        <v>134</v>
      </c>
      <c r="T14" s="7"/>
    </row>
    <row r="15" spans="1:20" ht="30" customHeight="1">
      <c r="A15" s="37">
        <f>+A13+1</f>
        <v>12</v>
      </c>
      <c r="B15" s="38"/>
      <c r="C15" s="39">
        <v>40654</v>
      </c>
      <c r="D15" s="40" t="s">
        <v>177</v>
      </c>
      <c r="E15" s="40" t="s">
        <v>45</v>
      </c>
      <c r="F15" s="40" t="s">
        <v>103</v>
      </c>
      <c r="G15" s="58">
        <f>8885000/1000000</f>
        <v>8.885</v>
      </c>
      <c r="H15" s="41" t="s">
        <v>80</v>
      </c>
      <c r="I15" s="40" t="s">
        <v>126</v>
      </c>
      <c r="J15" s="40" t="s">
        <v>183</v>
      </c>
      <c r="K15" s="40" t="s">
        <v>116</v>
      </c>
      <c r="L15" s="39">
        <v>51592</v>
      </c>
      <c r="M15" s="41">
        <v>8.125</v>
      </c>
      <c r="N15" s="41">
        <v>8.125</v>
      </c>
      <c r="O15" s="37">
        <v>330.5</v>
      </c>
      <c r="P15" s="42">
        <v>0.08770503513121834</v>
      </c>
      <c r="Q15" s="43">
        <v>0.05821016994935285</v>
      </c>
      <c r="R15" s="42">
        <v>0.02</v>
      </c>
      <c r="S15" s="42" t="s">
        <v>102</v>
      </c>
      <c r="T15" s="6"/>
    </row>
    <row r="16" spans="1:20" ht="30" customHeight="1">
      <c r="A16" s="6">
        <f>+A15+1</f>
        <v>13</v>
      </c>
      <c r="C16" s="24">
        <v>40660</v>
      </c>
      <c r="D16" s="6" t="s">
        <v>177</v>
      </c>
      <c r="E16" s="6" t="s">
        <v>46</v>
      </c>
      <c r="F16" s="6" t="s">
        <v>103</v>
      </c>
      <c r="G16" s="30">
        <f>5750000/1000000</f>
        <v>5.75</v>
      </c>
      <c r="H16" s="6" t="s">
        <v>80</v>
      </c>
      <c r="I16" s="31" t="s">
        <v>76</v>
      </c>
      <c r="J16" s="32" t="s">
        <v>183</v>
      </c>
      <c r="K16" s="31" t="s">
        <v>116</v>
      </c>
      <c r="L16" s="33">
        <v>51410</v>
      </c>
      <c r="M16" s="34">
        <v>8</v>
      </c>
      <c r="N16" s="34">
        <v>8</v>
      </c>
      <c r="O16" s="35">
        <v>321</v>
      </c>
      <c r="P16" s="36">
        <v>0.08439717369610891</v>
      </c>
      <c r="Q16" s="26">
        <v>0.05422852869565218</v>
      </c>
      <c r="R16" s="26">
        <v>0.025</v>
      </c>
      <c r="S16" s="6" t="s">
        <v>38</v>
      </c>
      <c r="T16" s="6"/>
    </row>
    <row r="17" spans="1:20" ht="45" customHeight="1">
      <c r="A17" s="37">
        <f aca="true" t="shared" si="1" ref="A17:A55">+A16+1</f>
        <v>14</v>
      </c>
      <c r="B17" s="38"/>
      <c r="C17" s="39">
        <v>40661</v>
      </c>
      <c r="D17" s="40" t="s">
        <v>182</v>
      </c>
      <c r="E17" s="40" t="s">
        <v>100</v>
      </c>
      <c r="F17" s="40" t="s">
        <v>69</v>
      </c>
      <c r="G17" s="58">
        <f>14230000/1000000</f>
        <v>14.23</v>
      </c>
      <c r="H17" s="41" t="s">
        <v>80</v>
      </c>
      <c r="I17" s="40" t="s">
        <v>76</v>
      </c>
      <c r="J17" s="40" t="s">
        <v>183</v>
      </c>
      <c r="K17" s="40" t="s">
        <v>116</v>
      </c>
      <c r="L17" s="39">
        <v>51728</v>
      </c>
      <c r="M17" s="41">
        <v>8.5</v>
      </c>
      <c r="N17" s="41">
        <v>8.5</v>
      </c>
      <c r="O17" s="37">
        <v>367</v>
      </c>
      <c r="P17" s="42">
        <v>0.09163337680082868</v>
      </c>
      <c r="Q17" s="43">
        <v>0.04626524947294448</v>
      </c>
      <c r="R17" s="42">
        <v>0.03</v>
      </c>
      <c r="S17" s="42" t="s">
        <v>12</v>
      </c>
      <c r="T17" s="6"/>
    </row>
    <row r="18" spans="1:20" ht="30" customHeight="1">
      <c r="A18" s="6">
        <f t="shared" si="1"/>
        <v>15</v>
      </c>
      <c r="C18" s="24">
        <v>40669</v>
      </c>
      <c r="D18" s="6" t="s">
        <v>178</v>
      </c>
      <c r="E18" s="6" t="s">
        <v>25</v>
      </c>
      <c r="F18" s="6" t="s">
        <v>105</v>
      </c>
      <c r="G18" s="30">
        <v>8.75</v>
      </c>
      <c r="H18" s="6" t="s">
        <v>80</v>
      </c>
      <c r="I18" s="6" t="s">
        <v>120</v>
      </c>
      <c r="J18" s="44" t="s">
        <v>120</v>
      </c>
      <c r="K18" s="31" t="s">
        <v>116</v>
      </c>
      <c r="L18" s="33">
        <v>51683</v>
      </c>
      <c r="M18" s="34">
        <v>7.75</v>
      </c>
      <c r="N18" s="34">
        <v>7.75</v>
      </c>
      <c r="O18" s="35">
        <v>325</v>
      </c>
      <c r="P18" s="36">
        <v>0.07899505977659738</v>
      </c>
      <c r="Q18" s="26">
        <v>0.03536285714285714</v>
      </c>
      <c r="R18" s="26">
        <v>0.015642857142857142</v>
      </c>
      <c r="S18" s="6" t="s">
        <v>11</v>
      </c>
      <c r="T18" s="6"/>
    </row>
    <row r="19" spans="1:20" ht="45" customHeight="1">
      <c r="A19" s="37">
        <f t="shared" si="1"/>
        <v>16</v>
      </c>
      <c r="B19" s="38"/>
      <c r="C19" s="39">
        <v>40669</v>
      </c>
      <c r="D19" s="40" t="s">
        <v>180</v>
      </c>
      <c r="E19" s="40" t="s">
        <v>47</v>
      </c>
      <c r="F19" s="40" t="s">
        <v>121</v>
      </c>
      <c r="G19" s="58">
        <f>7850000/1000000</f>
        <v>7.85</v>
      </c>
      <c r="H19" s="41" t="s">
        <v>80</v>
      </c>
      <c r="I19" s="40" t="s">
        <v>76</v>
      </c>
      <c r="J19" s="40" t="s">
        <v>183</v>
      </c>
      <c r="K19" s="40" t="s">
        <v>116</v>
      </c>
      <c r="L19" s="39">
        <v>51622</v>
      </c>
      <c r="M19" s="41">
        <v>8</v>
      </c>
      <c r="N19" s="41">
        <v>8</v>
      </c>
      <c r="O19" s="37">
        <v>340</v>
      </c>
      <c r="P19" s="42">
        <v>0.08107214276064119</v>
      </c>
      <c r="Q19" s="43">
        <v>0.036936305732484076</v>
      </c>
      <c r="R19" s="42">
        <v>0.015</v>
      </c>
      <c r="S19" s="42" t="s">
        <v>161</v>
      </c>
      <c r="T19" s="6"/>
    </row>
    <row r="20" spans="1:20" ht="30" customHeight="1">
      <c r="A20" s="6">
        <f t="shared" si="1"/>
        <v>17</v>
      </c>
      <c r="B20" s="29">
        <v>1</v>
      </c>
      <c r="C20" s="24">
        <v>40673</v>
      </c>
      <c r="D20" s="6" t="s">
        <v>29</v>
      </c>
      <c r="E20" s="6" t="s">
        <v>48</v>
      </c>
      <c r="F20" s="6" t="s">
        <v>66</v>
      </c>
      <c r="G20" s="30">
        <f>17450000/1000000</f>
        <v>17.45</v>
      </c>
      <c r="H20" s="6" t="s">
        <v>80</v>
      </c>
      <c r="I20" s="6" t="s">
        <v>120</v>
      </c>
      <c r="J20" s="44" t="s">
        <v>120</v>
      </c>
      <c r="K20" s="31" t="s">
        <v>116</v>
      </c>
      <c r="L20" s="33">
        <v>51533</v>
      </c>
      <c r="M20" s="34">
        <v>8</v>
      </c>
      <c r="N20" s="34">
        <v>8.088</v>
      </c>
      <c r="O20" s="35">
        <v>340.8</v>
      </c>
      <c r="P20" s="36">
        <v>0.08072023498344925</v>
      </c>
      <c r="Q20" s="26">
        <v>0.031151575931232096</v>
      </c>
      <c r="R20" s="26">
        <v>0.018544129999999992</v>
      </c>
      <c r="S20" s="6" t="s">
        <v>134</v>
      </c>
      <c r="T20" s="6"/>
    </row>
    <row r="21" spans="1:20" ht="30" customHeight="1">
      <c r="A21" s="37">
        <f t="shared" si="1"/>
        <v>18</v>
      </c>
      <c r="B21" s="38"/>
      <c r="C21" s="39">
        <v>40673</v>
      </c>
      <c r="D21" s="40" t="s">
        <v>119</v>
      </c>
      <c r="E21" s="40" t="s">
        <v>49</v>
      </c>
      <c r="F21" s="40" t="s">
        <v>90</v>
      </c>
      <c r="G21" s="58">
        <f>15930000/1000000</f>
        <v>15.93</v>
      </c>
      <c r="H21" s="41" t="s">
        <v>80</v>
      </c>
      <c r="I21" s="40" t="s">
        <v>120</v>
      </c>
      <c r="J21" s="40" t="s">
        <v>120</v>
      </c>
      <c r="K21" s="40" t="s">
        <v>116</v>
      </c>
      <c r="L21" s="39">
        <v>51636</v>
      </c>
      <c r="M21" s="41">
        <v>8.5</v>
      </c>
      <c r="N21" s="41">
        <v>8.5</v>
      </c>
      <c r="O21" s="37">
        <v>405</v>
      </c>
      <c r="P21" s="42">
        <v>0.08657664301661713</v>
      </c>
      <c r="Q21" s="43">
        <v>0.028565097300690522</v>
      </c>
      <c r="R21" s="42">
        <v>0.0185</v>
      </c>
      <c r="S21" s="42" t="s">
        <v>134</v>
      </c>
      <c r="T21" s="6"/>
    </row>
    <row r="22" spans="1:20" ht="45" customHeight="1">
      <c r="A22" s="6">
        <f t="shared" si="1"/>
        <v>19</v>
      </c>
      <c r="C22" s="24">
        <v>40689</v>
      </c>
      <c r="D22" s="6" t="s">
        <v>179</v>
      </c>
      <c r="E22" s="6" t="s">
        <v>40</v>
      </c>
      <c r="F22" s="6" t="s">
        <v>71</v>
      </c>
      <c r="G22" s="30">
        <f>3930000/1000000</f>
        <v>3.93</v>
      </c>
      <c r="H22" s="6" t="s">
        <v>80</v>
      </c>
      <c r="I22" s="31" t="s">
        <v>76</v>
      </c>
      <c r="J22" s="32" t="s">
        <v>183</v>
      </c>
      <c r="K22" s="31" t="s">
        <v>116</v>
      </c>
      <c r="L22" s="33">
        <v>50161</v>
      </c>
      <c r="M22" s="34">
        <v>7.375</v>
      </c>
      <c r="N22" s="34">
        <v>7.473</v>
      </c>
      <c r="O22" s="35">
        <v>320.3</v>
      </c>
      <c r="P22" s="36">
        <v>0.08223568735712183</v>
      </c>
      <c r="Q22" s="26">
        <v>0.07339058524173027</v>
      </c>
      <c r="R22" s="26">
        <v>0.0225</v>
      </c>
      <c r="S22" s="6" t="s">
        <v>184</v>
      </c>
      <c r="T22" s="6"/>
    </row>
    <row r="23" spans="1:20" ht="45" customHeight="1">
      <c r="A23" s="37">
        <f t="shared" si="1"/>
        <v>20</v>
      </c>
      <c r="B23" s="38"/>
      <c r="C23" s="39">
        <v>40689</v>
      </c>
      <c r="D23" s="40" t="s">
        <v>182</v>
      </c>
      <c r="E23" s="40" t="s">
        <v>37</v>
      </c>
      <c r="F23" s="40" t="s">
        <v>70</v>
      </c>
      <c r="G23" s="58">
        <v>58.93</v>
      </c>
      <c r="H23" s="41" t="s">
        <v>80</v>
      </c>
      <c r="I23" s="40" t="s">
        <v>76</v>
      </c>
      <c r="J23" s="40" t="s">
        <v>166</v>
      </c>
      <c r="K23" s="40" t="s">
        <v>116</v>
      </c>
      <c r="L23" s="39">
        <v>51636</v>
      </c>
      <c r="M23" s="41">
        <v>6.875</v>
      </c>
      <c r="N23" s="41">
        <v>6.875</v>
      </c>
      <c r="O23" s="37">
        <v>256.5</v>
      </c>
      <c r="P23" s="42">
        <v>0.06954690639806628</v>
      </c>
      <c r="Q23" s="43">
        <v>0.02099385779738673</v>
      </c>
      <c r="R23" s="42">
        <v>0.009967758357373156</v>
      </c>
      <c r="S23" s="42" t="s">
        <v>111</v>
      </c>
      <c r="T23" s="6"/>
    </row>
    <row r="24" spans="1:20" ht="30" customHeight="1">
      <c r="A24" s="6">
        <f t="shared" si="1"/>
        <v>21</v>
      </c>
      <c r="C24" s="24">
        <v>40690</v>
      </c>
      <c r="D24" s="6" t="s">
        <v>182</v>
      </c>
      <c r="E24" s="6" t="s">
        <v>50</v>
      </c>
      <c r="F24" s="6" t="s">
        <v>108</v>
      </c>
      <c r="G24" s="30">
        <f>9460000/1000000</f>
        <v>9.46</v>
      </c>
      <c r="H24" s="6" t="s">
        <v>80</v>
      </c>
      <c r="I24" s="31" t="s">
        <v>126</v>
      </c>
      <c r="J24" s="44" t="s">
        <v>183</v>
      </c>
      <c r="K24" s="31" t="s">
        <v>116</v>
      </c>
      <c r="L24" s="33">
        <v>51728</v>
      </c>
      <c r="M24" s="34">
        <v>7.75</v>
      </c>
      <c r="N24" s="34">
        <v>7.75</v>
      </c>
      <c r="O24" s="35">
        <v>344</v>
      </c>
      <c r="P24" s="36">
        <v>0.08266847948009622</v>
      </c>
      <c r="Q24" s="26">
        <v>0.07587737843551796</v>
      </c>
      <c r="R24" s="26">
        <v>0.03</v>
      </c>
      <c r="S24" s="6" t="s">
        <v>12</v>
      </c>
      <c r="T24" s="6"/>
    </row>
    <row r="25" spans="1:20" ht="30" customHeight="1">
      <c r="A25" s="37">
        <f t="shared" si="1"/>
        <v>22</v>
      </c>
      <c r="B25" s="38"/>
      <c r="C25" s="39">
        <v>40700</v>
      </c>
      <c r="D25" s="40" t="s">
        <v>177</v>
      </c>
      <c r="E25" s="40" t="s">
        <v>109</v>
      </c>
      <c r="F25" s="40" t="s">
        <v>109</v>
      </c>
      <c r="G25" s="58">
        <f>5825000/1000000</f>
        <v>5.825</v>
      </c>
      <c r="H25" s="41" t="s">
        <v>80</v>
      </c>
      <c r="I25" s="40" t="s">
        <v>76</v>
      </c>
      <c r="J25" s="40" t="s">
        <v>169</v>
      </c>
      <c r="K25" s="40" t="s">
        <v>116</v>
      </c>
      <c r="L25" s="39">
        <v>51622</v>
      </c>
      <c r="M25" s="41">
        <v>8</v>
      </c>
      <c r="N25" s="41">
        <v>8</v>
      </c>
      <c r="O25" s="37">
        <v>370</v>
      </c>
      <c r="P25" s="42">
        <v>0.08462169586766115</v>
      </c>
      <c r="Q25" s="43">
        <v>0.055694420600858364</v>
      </c>
      <c r="R25" s="42">
        <v>0.02</v>
      </c>
      <c r="S25" s="42" t="s">
        <v>12</v>
      </c>
      <c r="T25" s="6"/>
    </row>
    <row r="26" spans="1:20" ht="30" customHeight="1">
      <c r="A26" s="6">
        <f t="shared" si="1"/>
        <v>23</v>
      </c>
      <c r="C26" s="24">
        <v>40715</v>
      </c>
      <c r="D26" s="6" t="s">
        <v>128</v>
      </c>
      <c r="E26" s="6" t="s">
        <v>131</v>
      </c>
      <c r="F26" s="6" t="s">
        <v>72</v>
      </c>
      <c r="G26" s="30">
        <f>20725000/1000000</f>
        <v>20.725</v>
      </c>
      <c r="H26" s="6" t="s">
        <v>80</v>
      </c>
      <c r="I26" s="31" t="s">
        <v>126</v>
      </c>
      <c r="J26" s="44" t="s">
        <v>166</v>
      </c>
      <c r="K26" s="31" t="s">
        <v>116</v>
      </c>
      <c r="L26" s="33">
        <v>51622</v>
      </c>
      <c r="M26" s="34">
        <v>6.75</v>
      </c>
      <c r="N26" s="34">
        <v>6.79</v>
      </c>
      <c r="O26" s="35">
        <v>253</v>
      </c>
      <c r="P26" s="36">
        <v>0.07034896696264831</v>
      </c>
      <c r="Q26" s="26">
        <v>0.0380940892641737</v>
      </c>
      <c r="R26" s="26">
        <v>0.02</v>
      </c>
      <c r="S26" s="6" t="s">
        <v>39</v>
      </c>
      <c r="T26" s="6"/>
    </row>
    <row r="27" spans="1:20" ht="30" customHeight="1">
      <c r="A27" s="37">
        <f t="shared" si="1"/>
        <v>24</v>
      </c>
      <c r="B27" s="38">
        <v>1</v>
      </c>
      <c r="C27" s="39">
        <v>40715</v>
      </c>
      <c r="D27" s="40" t="s">
        <v>33</v>
      </c>
      <c r="E27" s="40" t="s">
        <v>51</v>
      </c>
      <c r="F27" s="40" t="s">
        <v>66</v>
      </c>
      <c r="G27" s="58">
        <f>9990000/1000000</f>
        <v>9.99</v>
      </c>
      <c r="H27" s="41" t="s">
        <v>80</v>
      </c>
      <c r="I27" s="40" t="s">
        <v>76</v>
      </c>
      <c r="J27" s="40" t="s">
        <v>183</v>
      </c>
      <c r="K27" s="40" t="s">
        <v>116</v>
      </c>
      <c r="L27" s="39">
        <v>52048</v>
      </c>
      <c r="M27" s="41">
        <v>7.125</v>
      </c>
      <c r="N27" s="41">
        <v>7.2</v>
      </c>
      <c r="O27" s="37">
        <v>294</v>
      </c>
      <c r="P27" s="42">
        <v>0.07469620218955288</v>
      </c>
      <c r="Q27" s="43">
        <v>0.039656190190190184</v>
      </c>
      <c r="R27" s="42">
        <v>0.017484018018018018</v>
      </c>
      <c r="S27" s="42" t="s">
        <v>184</v>
      </c>
      <c r="T27" s="6"/>
    </row>
    <row r="28" spans="1:20" ht="45" customHeight="1">
      <c r="A28" s="6">
        <f t="shared" si="1"/>
        <v>25</v>
      </c>
      <c r="C28" s="24">
        <v>40716</v>
      </c>
      <c r="D28" s="6" t="s">
        <v>115</v>
      </c>
      <c r="E28" s="6" t="s">
        <v>95</v>
      </c>
      <c r="F28" s="6" t="s">
        <v>104</v>
      </c>
      <c r="G28" s="30">
        <f>10400000/1000000</f>
        <v>10.4</v>
      </c>
      <c r="H28" s="6" t="s">
        <v>80</v>
      </c>
      <c r="I28" s="31" t="s">
        <v>76</v>
      </c>
      <c r="J28" s="32" t="s">
        <v>169</v>
      </c>
      <c r="K28" s="31" t="s">
        <v>116</v>
      </c>
      <c r="L28" s="33">
        <v>51653</v>
      </c>
      <c r="M28" s="34">
        <v>8.25</v>
      </c>
      <c r="N28" s="34">
        <v>8.25</v>
      </c>
      <c r="O28" s="35">
        <v>402</v>
      </c>
      <c r="P28" s="36">
        <v>0.08795036536819632</v>
      </c>
      <c r="Q28" s="26">
        <v>0.04958724711538461</v>
      </c>
      <c r="R28" s="26">
        <v>0.02</v>
      </c>
      <c r="S28" s="6" t="s">
        <v>12</v>
      </c>
      <c r="T28" s="6"/>
    </row>
    <row r="29" spans="1:20" ht="30" customHeight="1">
      <c r="A29" s="37">
        <f t="shared" si="1"/>
        <v>26</v>
      </c>
      <c r="B29" s="38"/>
      <c r="C29" s="39">
        <v>40722</v>
      </c>
      <c r="D29" s="40" t="s">
        <v>119</v>
      </c>
      <c r="E29" s="40" t="s">
        <v>52</v>
      </c>
      <c r="F29" s="40" t="s">
        <v>90</v>
      </c>
      <c r="G29" s="58">
        <f>7770000/1000000</f>
        <v>7.77</v>
      </c>
      <c r="H29" s="41" t="s">
        <v>80</v>
      </c>
      <c r="I29" s="40" t="s">
        <v>76</v>
      </c>
      <c r="J29" s="40" t="s">
        <v>183</v>
      </c>
      <c r="K29" s="40" t="s">
        <v>116</v>
      </c>
      <c r="L29" s="39">
        <v>50844</v>
      </c>
      <c r="M29" s="41">
        <v>7.75</v>
      </c>
      <c r="N29" s="41">
        <v>7.75</v>
      </c>
      <c r="O29" s="37">
        <v>354</v>
      </c>
      <c r="P29" s="42">
        <v>0.07951103655079056</v>
      </c>
      <c r="Q29" s="43">
        <v>0.04027490347490348</v>
      </c>
      <c r="R29" s="42">
        <v>0.014900000000000002</v>
      </c>
      <c r="S29" s="42" t="s">
        <v>162</v>
      </c>
      <c r="T29" s="6"/>
    </row>
    <row r="30" spans="1:20" ht="30" customHeight="1">
      <c r="A30" s="6">
        <f t="shared" si="1"/>
        <v>27</v>
      </c>
      <c r="C30" s="24">
        <v>40724</v>
      </c>
      <c r="D30" s="6" t="s">
        <v>185</v>
      </c>
      <c r="E30" s="6" t="s">
        <v>53</v>
      </c>
      <c r="F30" s="6" t="s">
        <v>175</v>
      </c>
      <c r="G30" s="30">
        <f>89235000/1000000</f>
        <v>89.235</v>
      </c>
      <c r="H30" s="6" t="s">
        <v>80</v>
      </c>
      <c r="I30" s="31" t="s">
        <v>126</v>
      </c>
      <c r="J30" s="44" t="s">
        <v>169</v>
      </c>
      <c r="K30" s="31" t="s">
        <v>116</v>
      </c>
      <c r="L30" s="33">
        <v>51667</v>
      </c>
      <c r="M30" s="34">
        <v>7.625</v>
      </c>
      <c r="N30" s="34">
        <v>7.75</v>
      </c>
      <c r="O30" s="35">
        <v>352</v>
      </c>
      <c r="P30" s="36">
        <v>0.07934876968943362</v>
      </c>
      <c r="Q30" s="26">
        <v>0.028683490110382695</v>
      </c>
      <c r="R30" s="26">
        <v>0.01875</v>
      </c>
      <c r="S30" s="6" t="s">
        <v>39</v>
      </c>
      <c r="T30" s="6"/>
    </row>
    <row r="31" spans="1:20" ht="30" customHeight="1">
      <c r="A31" s="37">
        <f t="shared" si="1"/>
        <v>28</v>
      </c>
      <c r="B31" s="38"/>
      <c r="C31" s="39">
        <v>40737</v>
      </c>
      <c r="D31" s="40" t="s">
        <v>117</v>
      </c>
      <c r="E31" s="40" t="s">
        <v>54</v>
      </c>
      <c r="F31" s="40" t="s">
        <v>36</v>
      </c>
      <c r="G31" s="58">
        <f>6400000/1000000</f>
        <v>6.4</v>
      </c>
      <c r="H31" s="41" t="s">
        <v>80</v>
      </c>
      <c r="I31" s="40" t="s">
        <v>120</v>
      </c>
      <c r="J31" s="40" t="s">
        <v>120</v>
      </c>
      <c r="K31" s="40" t="s">
        <v>116</v>
      </c>
      <c r="L31" s="39">
        <v>51653</v>
      </c>
      <c r="M31" s="41">
        <v>8.5</v>
      </c>
      <c r="N31" s="41">
        <v>8.5</v>
      </c>
      <c r="O31" s="37">
        <v>427</v>
      </c>
      <c r="P31" s="42">
        <v>0.08709737969151604</v>
      </c>
      <c r="Q31" s="43">
        <v>0.028152656249999998</v>
      </c>
      <c r="R31" s="42">
        <v>0.015</v>
      </c>
      <c r="S31" s="42" t="s">
        <v>32</v>
      </c>
      <c r="T31" s="6"/>
    </row>
    <row r="32" spans="1:20" ht="45" customHeight="1">
      <c r="A32" s="6">
        <f t="shared" si="1"/>
        <v>29</v>
      </c>
      <c r="C32" s="24">
        <v>40744</v>
      </c>
      <c r="D32" s="6" t="s">
        <v>115</v>
      </c>
      <c r="E32" s="6" t="s">
        <v>92</v>
      </c>
      <c r="F32" s="6" t="s">
        <v>104</v>
      </c>
      <c r="G32" s="30">
        <f>8260000/1000000</f>
        <v>8.26</v>
      </c>
      <c r="H32" s="6" t="s">
        <v>80</v>
      </c>
      <c r="I32" s="31" t="s">
        <v>126</v>
      </c>
      <c r="J32" s="44" t="s">
        <v>183</v>
      </c>
      <c r="K32" s="31" t="s">
        <v>116</v>
      </c>
      <c r="L32" s="33">
        <v>51714</v>
      </c>
      <c r="M32" s="34">
        <v>7.25</v>
      </c>
      <c r="N32" s="34">
        <v>7.25</v>
      </c>
      <c r="O32" s="35">
        <v>291</v>
      </c>
      <c r="P32" s="36">
        <v>0.08123128437723887</v>
      </c>
      <c r="Q32" s="26">
        <v>0.08845338983050847</v>
      </c>
      <c r="R32" s="26">
        <v>0.02</v>
      </c>
      <c r="S32" s="6" t="s">
        <v>102</v>
      </c>
      <c r="T32" s="6"/>
    </row>
    <row r="33" spans="1:20" ht="30" customHeight="1">
      <c r="A33" s="37">
        <f t="shared" si="1"/>
        <v>30</v>
      </c>
      <c r="B33" s="38"/>
      <c r="C33" s="39">
        <v>40760</v>
      </c>
      <c r="D33" s="40" t="s">
        <v>119</v>
      </c>
      <c r="E33" s="40" t="s">
        <v>55</v>
      </c>
      <c r="F33" s="40" t="s">
        <v>90</v>
      </c>
      <c r="G33" s="58">
        <f>10345000/1000000</f>
        <v>10.345</v>
      </c>
      <c r="H33" s="41" t="s">
        <v>80</v>
      </c>
      <c r="I33" s="40" t="s">
        <v>76</v>
      </c>
      <c r="J33" s="40" t="s">
        <v>183</v>
      </c>
      <c r="K33" s="40" t="s">
        <v>116</v>
      </c>
      <c r="L33" s="39">
        <v>51682</v>
      </c>
      <c r="M33" s="41">
        <v>7.5</v>
      </c>
      <c r="N33" s="41">
        <v>7.5</v>
      </c>
      <c r="O33" s="37">
        <v>315</v>
      </c>
      <c r="P33" s="42">
        <v>0.07553203619642525</v>
      </c>
      <c r="Q33" s="43">
        <v>0.021524021266312227</v>
      </c>
      <c r="R33" s="42">
        <v>0.01</v>
      </c>
      <c r="S33" s="42" t="s">
        <v>172</v>
      </c>
      <c r="T33" s="6"/>
    </row>
    <row r="34" spans="1:20" ht="30" customHeight="1">
      <c r="A34" s="6">
        <f t="shared" si="1"/>
        <v>31</v>
      </c>
      <c r="C34" s="24">
        <v>40764</v>
      </c>
      <c r="D34" s="6" t="s">
        <v>177</v>
      </c>
      <c r="E34" s="6" t="s">
        <v>56</v>
      </c>
      <c r="F34" s="6" t="s">
        <v>103</v>
      </c>
      <c r="G34" s="30">
        <f>17935000/1000000</f>
        <v>17.935</v>
      </c>
      <c r="H34" s="6" t="s">
        <v>80</v>
      </c>
      <c r="I34" s="31" t="s">
        <v>76</v>
      </c>
      <c r="J34" s="32" t="s">
        <v>91</v>
      </c>
      <c r="K34" s="31" t="s">
        <v>116</v>
      </c>
      <c r="L34" s="33">
        <v>51697</v>
      </c>
      <c r="M34" s="34">
        <v>8</v>
      </c>
      <c r="N34" s="34">
        <v>8.25</v>
      </c>
      <c r="O34" s="35">
        <v>390</v>
      </c>
      <c r="P34" s="36">
        <v>0.0868671223214009</v>
      </c>
      <c r="Q34" s="26">
        <v>0.03988870922776694</v>
      </c>
      <c r="R34" s="26">
        <v>0.02</v>
      </c>
      <c r="S34" s="6" t="s">
        <v>12</v>
      </c>
      <c r="T34" s="6"/>
    </row>
    <row r="35" spans="1:20" ht="45" customHeight="1">
      <c r="A35" s="37">
        <f t="shared" si="1"/>
        <v>32</v>
      </c>
      <c r="B35" s="38"/>
      <c r="C35" s="39">
        <v>40780</v>
      </c>
      <c r="D35" s="40" t="s">
        <v>115</v>
      </c>
      <c r="E35" s="40" t="s">
        <v>57</v>
      </c>
      <c r="F35" s="40" t="s">
        <v>104</v>
      </c>
      <c r="G35" s="58">
        <f>22565000/1000000</f>
        <v>22.565</v>
      </c>
      <c r="H35" s="41" t="s">
        <v>80</v>
      </c>
      <c r="I35" s="40" t="s">
        <v>126</v>
      </c>
      <c r="J35" s="40" t="s">
        <v>166</v>
      </c>
      <c r="K35" s="40" t="s">
        <v>116</v>
      </c>
      <c r="L35" s="39">
        <v>53509</v>
      </c>
      <c r="M35" s="41">
        <v>7</v>
      </c>
      <c r="N35" s="41">
        <v>7.25</v>
      </c>
      <c r="O35" s="37">
        <v>347</v>
      </c>
      <c r="P35" s="42">
        <v>0.0748769160265672</v>
      </c>
      <c r="Q35" s="43">
        <v>0.039477730999335256</v>
      </c>
      <c r="R35" s="42">
        <v>0.02</v>
      </c>
      <c r="S35" s="42" t="s">
        <v>184</v>
      </c>
      <c r="T35" s="6"/>
    </row>
    <row r="36" spans="1:20" ht="50.25" customHeight="1">
      <c r="A36" s="6">
        <f t="shared" si="1"/>
        <v>33</v>
      </c>
      <c r="C36" s="24">
        <v>40785</v>
      </c>
      <c r="D36" s="6" t="s">
        <v>29</v>
      </c>
      <c r="E36" s="6" t="s">
        <v>58</v>
      </c>
      <c r="F36" s="6" t="s">
        <v>93</v>
      </c>
      <c r="G36" s="30">
        <f>7215000/1000000</f>
        <v>7.215</v>
      </c>
      <c r="H36" s="6" t="s">
        <v>80</v>
      </c>
      <c r="I36" s="31" t="s">
        <v>76</v>
      </c>
      <c r="J36" s="32" t="s">
        <v>183</v>
      </c>
      <c r="K36" s="31" t="s">
        <v>116</v>
      </c>
      <c r="L36" s="33">
        <v>51683</v>
      </c>
      <c r="M36" s="34">
        <v>7.5</v>
      </c>
      <c r="N36" s="34">
        <v>7.5</v>
      </c>
      <c r="O36" s="35">
        <v>362</v>
      </c>
      <c r="P36" s="36">
        <v>0.07863025654297952</v>
      </c>
      <c r="Q36" s="26">
        <v>0.052907415107415104</v>
      </c>
      <c r="R36" s="26">
        <v>0.01849999999999996</v>
      </c>
      <c r="S36" s="6" t="s">
        <v>134</v>
      </c>
      <c r="T36" s="6"/>
    </row>
    <row r="37" spans="1:20" ht="30" customHeight="1">
      <c r="A37" s="37">
        <f t="shared" si="1"/>
        <v>34</v>
      </c>
      <c r="B37" s="38"/>
      <c r="C37" s="39">
        <v>40794</v>
      </c>
      <c r="D37" s="40" t="s">
        <v>178</v>
      </c>
      <c r="E37" s="40" t="s">
        <v>59</v>
      </c>
      <c r="F37" s="40" t="s">
        <v>101</v>
      </c>
      <c r="G37" s="58">
        <f>2800000/1000000</f>
        <v>2.8</v>
      </c>
      <c r="H37" s="41" t="s">
        <v>80</v>
      </c>
      <c r="I37" s="40" t="s">
        <v>120</v>
      </c>
      <c r="J37" s="40" t="s">
        <v>120</v>
      </c>
      <c r="K37" s="40" t="s">
        <v>116</v>
      </c>
      <c r="L37" s="39">
        <v>51683</v>
      </c>
      <c r="M37" s="41">
        <v>6.65</v>
      </c>
      <c r="N37" s="41">
        <v>6.65</v>
      </c>
      <c r="O37" s="37">
        <v>283</v>
      </c>
      <c r="P37" s="42" t="s">
        <v>167</v>
      </c>
      <c r="Q37" s="43">
        <v>0.11391107142857143</v>
      </c>
      <c r="R37" s="42">
        <v>0.0275</v>
      </c>
      <c r="S37" s="42" t="s">
        <v>160</v>
      </c>
      <c r="T37" s="6"/>
    </row>
    <row r="38" spans="1:20" ht="30" customHeight="1">
      <c r="A38" s="6">
        <f t="shared" si="1"/>
        <v>35</v>
      </c>
      <c r="B38" s="29">
        <v>1</v>
      </c>
      <c r="C38" s="24">
        <v>40794</v>
      </c>
      <c r="D38" s="6" t="s">
        <v>123</v>
      </c>
      <c r="E38" s="6" t="s">
        <v>60</v>
      </c>
      <c r="F38" s="6" t="s">
        <v>101</v>
      </c>
      <c r="G38" s="30">
        <f>33120000/1000000</f>
        <v>33.12</v>
      </c>
      <c r="H38" s="6" t="s">
        <v>80</v>
      </c>
      <c r="I38" s="31" t="s">
        <v>126</v>
      </c>
      <c r="J38" s="44" t="s">
        <v>183</v>
      </c>
      <c r="K38" s="31" t="s">
        <v>116</v>
      </c>
      <c r="L38" s="33">
        <v>51683</v>
      </c>
      <c r="M38" s="34">
        <v>8.125</v>
      </c>
      <c r="N38" s="34">
        <v>8.25</v>
      </c>
      <c r="O38" s="35">
        <v>457</v>
      </c>
      <c r="P38" s="36">
        <v>0.08364577447230155</v>
      </c>
      <c r="Q38" s="26">
        <v>0.03583001207729469</v>
      </c>
      <c r="R38" s="26">
        <v>0.0145</v>
      </c>
      <c r="S38" s="6" t="s">
        <v>184</v>
      </c>
      <c r="T38" s="6"/>
    </row>
    <row r="39" spans="1:20" ht="45" customHeight="1">
      <c r="A39" s="37">
        <f t="shared" si="1"/>
        <v>36</v>
      </c>
      <c r="B39" s="38"/>
      <c r="C39" s="39">
        <v>40794</v>
      </c>
      <c r="D39" s="40" t="s">
        <v>115</v>
      </c>
      <c r="E39" s="40" t="s">
        <v>61</v>
      </c>
      <c r="F39" s="40" t="s">
        <v>104</v>
      </c>
      <c r="G39" s="58">
        <f>10115000/1000000</f>
        <v>10.115</v>
      </c>
      <c r="H39" s="41" t="s">
        <v>80</v>
      </c>
      <c r="I39" s="40" t="s">
        <v>120</v>
      </c>
      <c r="J39" s="40" t="s">
        <v>120</v>
      </c>
      <c r="K39" s="40" t="s">
        <v>116</v>
      </c>
      <c r="L39" s="39">
        <v>51836</v>
      </c>
      <c r="M39" s="41">
        <v>8.5</v>
      </c>
      <c r="N39" s="41">
        <v>8.5</v>
      </c>
      <c r="O39" s="37">
        <v>462</v>
      </c>
      <c r="P39" s="42">
        <v>0.09190062149240065</v>
      </c>
      <c r="Q39" s="43">
        <v>0.05933653583786455</v>
      </c>
      <c r="R39" s="42">
        <v>0.03</v>
      </c>
      <c r="S39" s="42" t="s">
        <v>139</v>
      </c>
      <c r="T39" s="6"/>
    </row>
    <row r="40" spans="1:20" ht="45" customHeight="1">
      <c r="A40" s="6">
        <f t="shared" si="1"/>
        <v>37</v>
      </c>
      <c r="C40" s="24">
        <v>40829</v>
      </c>
      <c r="D40" s="6" t="s">
        <v>185</v>
      </c>
      <c r="E40" s="6" t="s">
        <v>62</v>
      </c>
      <c r="F40" s="6" t="s">
        <v>73</v>
      </c>
      <c r="G40" s="30">
        <f>8880000/1000000</f>
        <v>8.88</v>
      </c>
      <c r="H40" s="6" t="s">
        <v>80</v>
      </c>
      <c r="I40" s="31" t="s">
        <v>126</v>
      </c>
      <c r="J40" s="44" t="s">
        <v>183</v>
      </c>
      <c r="K40" s="31" t="s">
        <v>116</v>
      </c>
      <c r="L40" s="33">
        <v>51759</v>
      </c>
      <c r="M40" s="34">
        <v>7.125</v>
      </c>
      <c r="N40" s="34">
        <v>7.125</v>
      </c>
      <c r="O40" s="35">
        <v>356.5</v>
      </c>
      <c r="P40" s="36">
        <v>0.07523216502054152</v>
      </c>
      <c r="Q40" s="26">
        <v>0.043175675675675665</v>
      </c>
      <c r="R40" s="26">
        <v>0.0175</v>
      </c>
      <c r="S40" s="6" t="s">
        <v>140</v>
      </c>
      <c r="T40" s="6"/>
    </row>
    <row r="41" spans="1:20" ht="30" customHeight="1">
      <c r="A41" s="37">
        <f t="shared" si="1"/>
        <v>38</v>
      </c>
      <c r="B41" s="38"/>
      <c r="C41" s="39">
        <v>40834</v>
      </c>
      <c r="D41" s="40" t="s">
        <v>31</v>
      </c>
      <c r="E41" s="40" t="s">
        <v>63</v>
      </c>
      <c r="F41" s="40" t="s">
        <v>94</v>
      </c>
      <c r="G41" s="58">
        <f>17540000/1000000</f>
        <v>17.54</v>
      </c>
      <c r="H41" s="41" t="s">
        <v>80</v>
      </c>
      <c r="I41" s="40" t="s">
        <v>76</v>
      </c>
      <c r="J41" s="40" t="s">
        <v>183</v>
      </c>
      <c r="K41" s="40" t="s">
        <v>116</v>
      </c>
      <c r="L41" s="39">
        <v>52110</v>
      </c>
      <c r="M41" s="41">
        <v>6.625</v>
      </c>
      <c r="N41" s="41">
        <v>6.65</v>
      </c>
      <c r="O41" s="37">
        <v>290</v>
      </c>
      <c r="P41" s="42">
        <v>0.06828837998415477</v>
      </c>
      <c r="Q41" s="43">
        <v>0.031113639680729763</v>
      </c>
      <c r="R41" s="42">
        <v>0.0175</v>
      </c>
      <c r="S41" s="42" t="s">
        <v>12</v>
      </c>
      <c r="T41" s="6"/>
    </row>
    <row r="42" spans="1:20" ht="30" customHeight="1">
      <c r="A42" s="6">
        <f t="shared" si="1"/>
        <v>39</v>
      </c>
      <c r="C42" s="24">
        <v>40842</v>
      </c>
      <c r="D42" s="6" t="s">
        <v>117</v>
      </c>
      <c r="E42" s="6" t="s">
        <v>64</v>
      </c>
      <c r="F42" s="6" t="s">
        <v>118</v>
      </c>
      <c r="G42" s="30">
        <f>37505000/1000000</f>
        <v>37.505</v>
      </c>
      <c r="H42" s="6" t="s">
        <v>80</v>
      </c>
      <c r="I42" s="31" t="s">
        <v>76</v>
      </c>
      <c r="J42" s="32" t="s">
        <v>183</v>
      </c>
      <c r="K42" s="31" t="s">
        <v>116</v>
      </c>
      <c r="L42" s="33">
        <v>51775</v>
      </c>
      <c r="M42" s="34">
        <v>7.125</v>
      </c>
      <c r="N42" s="34">
        <v>7.125</v>
      </c>
      <c r="O42" s="35">
        <v>360.5</v>
      </c>
      <c r="P42" s="36">
        <v>0.07427182388737581</v>
      </c>
      <c r="Q42" s="26">
        <v>0.03749681375816558</v>
      </c>
      <c r="R42" s="26">
        <v>0.012</v>
      </c>
      <c r="S42" s="6" t="s">
        <v>102</v>
      </c>
      <c r="T42" s="6"/>
    </row>
    <row r="43" spans="1:20" ht="30" customHeight="1">
      <c r="A43" s="37">
        <f t="shared" si="1"/>
        <v>40</v>
      </c>
      <c r="B43" s="38"/>
      <c r="C43" s="39">
        <v>40850</v>
      </c>
      <c r="D43" s="40" t="s">
        <v>29</v>
      </c>
      <c r="E43" s="40" t="s">
        <v>65</v>
      </c>
      <c r="F43" s="40" t="s">
        <v>74</v>
      </c>
      <c r="G43" s="58">
        <v>18.93</v>
      </c>
      <c r="H43" s="41" t="s">
        <v>80</v>
      </c>
      <c r="I43" s="40" t="s">
        <v>126</v>
      </c>
      <c r="J43" s="40" t="s">
        <v>166</v>
      </c>
      <c r="K43" s="40" t="s">
        <v>116</v>
      </c>
      <c r="L43" s="39">
        <v>51683</v>
      </c>
      <c r="M43" s="41">
        <v>6.5</v>
      </c>
      <c r="N43" s="41">
        <v>6.75</v>
      </c>
      <c r="O43" s="37">
        <v>295</v>
      </c>
      <c r="P43" s="42">
        <v>0.06985462020054235</v>
      </c>
      <c r="Q43" s="43">
        <v>0.034504983623877446</v>
      </c>
      <c r="R43" s="42">
        <v>0.015</v>
      </c>
      <c r="S43" s="42" t="s">
        <v>112</v>
      </c>
      <c r="T43" s="6"/>
    </row>
    <row r="44" spans="1:20" ht="30" customHeight="1">
      <c r="A44" s="6">
        <f t="shared" si="1"/>
        <v>41</v>
      </c>
      <c r="C44" s="24">
        <v>40855</v>
      </c>
      <c r="D44" s="6" t="s">
        <v>178</v>
      </c>
      <c r="E44" s="6" t="s">
        <v>78</v>
      </c>
      <c r="F44" s="6" t="s">
        <v>75</v>
      </c>
      <c r="G44" s="30">
        <v>7.955</v>
      </c>
      <c r="H44" s="6" t="s">
        <v>80</v>
      </c>
      <c r="I44" s="6" t="s">
        <v>120</v>
      </c>
      <c r="J44" s="44" t="s">
        <v>120</v>
      </c>
      <c r="K44" s="6" t="s">
        <v>116</v>
      </c>
      <c r="L44" s="24">
        <v>51683</v>
      </c>
      <c r="M44" s="22">
        <v>7.5</v>
      </c>
      <c r="N44" s="22">
        <v>7.5</v>
      </c>
      <c r="O44" s="25">
        <v>384</v>
      </c>
      <c r="P44" s="26" t="s">
        <v>167</v>
      </c>
      <c r="Q44" s="26">
        <v>0.03542199874292897</v>
      </c>
      <c r="R44" s="26">
        <v>0.015</v>
      </c>
      <c r="S44" s="6" t="s">
        <v>184</v>
      </c>
      <c r="T44" s="6"/>
    </row>
    <row r="45" spans="1:19" s="6" customFormat="1" ht="30" customHeight="1">
      <c r="A45" s="37">
        <f t="shared" si="1"/>
        <v>42</v>
      </c>
      <c r="B45" s="38"/>
      <c r="C45" s="39">
        <v>40855</v>
      </c>
      <c r="D45" s="40" t="s">
        <v>178</v>
      </c>
      <c r="E45" s="40" t="s">
        <v>127</v>
      </c>
      <c r="F45" s="40" t="s">
        <v>101</v>
      </c>
      <c r="G45" s="58">
        <v>10.5</v>
      </c>
      <c r="H45" s="41" t="s">
        <v>80</v>
      </c>
      <c r="I45" s="40" t="s">
        <v>76</v>
      </c>
      <c r="J45" s="40" t="s">
        <v>183</v>
      </c>
      <c r="K45" s="40" t="s">
        <v>116</v>
      </c>
      <c r="L45" s="39">
        <v>51683</v>
      </c>
      <c r="M45" s="41">
        <v>6.95</v>
      </c>
      <c r="N45" s="41">
        <v>6.95</v>
      </c>
      <c r="O45" s="37">
        <v>323</v>
      </c>
      <c r="P45" s="42" t="s">
        <v>167</v>
      </c>
      <c r="Q45" s="43">
        <v>0.06960561904761906</v>
      </c>
      <c r="R45" s="42">
        <v>0.0225</v>
      </c>
      <c r="S45" s="42" t="s">
        <v>160</v>
      </c>
    </row>
    <row r="46" spans="1:19" s="6" customFormat="1" ht="45" customHeight="1">
      <c r="A46" s="6">
        <f t="shared" si="1"/>
        <v>43</v>
      </c>
      <c r="B46" s="19"/>
      <c r="C46" s="24">
        <v>40862</v>
      </c>
      <c r="D46" s="6" t="s">
        <v>182</v>
      </c>
      <c r="E46" s="6" t="s">
        <v>15</v>
      </c>
      <c r="F46" s="6" t="s">
        <v>173</v>
      </c>
      <c r="G46" s="30">
        <v>4.055</v>
      </c>
      <c r="H46" s="6" t="s">
        <v>80</v>
      </c>
      <c r="I46" s="6" t="s">
        <v>76</v>
      </c>
      <c r="J46" s="45" t="s">
        <v>183</v>
      </c>
      <c r="K46" s="6" t="s">
        <v>116</v>
      </c>
      <c r="L46" s="24">
        <v>51728</v>
      </c>
      <c r="M46" s="22">
        <v>7.25</v>
      </c>
      <c r="N46" s="22">
        <v>7.75</v>
      </c>
      <c r="O46" s="25">
        <v>481</v>
      </c>
      <c r="P46" s="36">
        <v>0.08014852725411943</v>
      </c>
      <c r="Q46" s="26">
        <v>0.019126399506781754</v>
      </c>
      <c r="R46" s="26">
        <v>0.019126399506781754</v>
      </c>
      <c r="S46" s="6" t="s">
        <v>12</v>
      </c>
    </row>
    <row r="47" spans="1:19" s="6" customFormat="1" ht="30" customHeight="1">
      <c r="A47" s="37">
        <f t="shared" si="1"/>
        <v>44</v>
      </c>
      <c r="B47" s="38"/>
      <c r="C47" s="39">
        <v>40869</v>
      </c>
      <c r="D47" s="40" t="s">
        <v>177</v>
      </c>
      <c r="E47" s="40" t="s">
        <v>14</v>
      </c>
      <c r="F47" s="40" t="s">
        <v>103</v>
      </c>
      <c r="G47" s="58">
        <v>4.995</v>
      </c>
      <c r="H47" s="41" t="s">
        <v>80</v>
      </c>
      <c r="I47" s="40" t="s">
        <v>76</v>
      </c>
      <c r="J47" s="40" t="s">
        <v>183</v>
      </c>
      <c r="K47" s="40" t="s">
        <v>116</v>
      </c>
      <c r="L47" s="39">
        <v>47969</v>
      </c>
      <c r="M47" s="41">
        <v>7</v>
      </c>
      <c r="N47" s="41">
        <v>7</v>
      </c>
      <c r="O47" s="37">
        <v>357</v>
      </c>
      <c r="P47" s="42">
        <v>0.07396969203780723</v>
      </c>
      <c r="Q47" s="43">
        <v>0.04292542542542543</v>
      </c>
      <c r="R47" s="42">
        <v>0.0175</v>
      </c>
      <c r="S47" s="42" t="s">
        <v>38</v>
      </c>
    </row>
    <row r="48" spans="1:19" s="6" customFormat="1" ht="30" customHeight="1">
      <c r="A48" s="6">
        <f t="shared" si="1"/>
        <v>45</v>
      </c>
      <c r="B48" s="19"/>
      <c r="C48" s="24">
        <v>40877</v>
      </c>
      <c r="D48" s="6" t="s">
        <v>185</v>
      </c>
      <c r="E48" s="6" t="s">
        <v>16</v>
      </c>
      <c r="F48" s="6" t="s">
        <v>175</v>
      </c>
      <c r="G48" s="30">
        <v>37.99</v>
      </c>
      <c r="H48" s="6" t="s">
        <v>80</v>
      </c>
      <c r="I48" s="6" t="s">
        <v>120</v>
      </c>
      <c r="J48" s="44" t="s">
        <v>120</v>
      </c>
      <c r="K48" s="6" t="s">
        <v>116</v>
      </c>
      <c r="L48" s="24">
        <v>52032</v>
      </c>
      <c r="M48" s="22">
        <v>7.75</v>
      </c>
      <c r="N48" s="22">
        <v>7.9</v>
      </c>
      <c r="O48" s="25">
        <v>413</v>
      </c>
      <c r="P48" s="36">
        <v>0.08567755408876035</v>
      </c>
      <c r="Q48" s="26">
        <v>0.03751293182416425</v>
      </c>
      <c r="R48" s="26">
        <v>0.01875</v>
      </c>
      <c r="S48" s="6" t="s">
        <v>39</v>
      </c>
    </row>
    <row r="49" spans="1:30" s="46" customFormat="1" ht="30" customHeight="1">
      <c r="A49" s="37">
        <f t="shared" si="1"/>
        <v>46</v>
      </c>
      <c r="B49" s="38"/>
      <c r="C49" s="39">
        <v>40885</v>
      </c>
      <c r="D49" s="40" t="s">
        <v>182</v>
      </c>
      <c r="E49" s="40" t="s">
        <v>87</v>
      </c>
      <c r="F49" s="40" t="s">
        <v>10</v>
      </c>
      <c r="G49" s="58">
        <v>26.48</v>
      </c>
      <c r="H49" s="41" t="s">
        <v>80</v>
      </c>
      <c r="I49" s="40" t="s">
        <v>76</v>
      </c>
      <c r="J49" s="40" t="s">
        <v>13</v>
      </c>
      <c r="K49" s="40" t="s">
        <v>116</v>
      </c>
      <c r="L49" s="39">
        <v>51728</v>
      </c>
      <c r="M49" s="41">
        <v>5.75</v>
      </c>
      <c r="N49" s="41">
        <v>6</v>
      </c>
      <c r="O49" s="37">
        <v>221</v>
      </c>
      <c r="P49" s="42">
        <v>0.061222676677754544</v>
      </c>
      <c r="Q49" s="43">
        <v>0.028219184290030213</v>
      </c>
      <c r="R49" s="42">
        <v>0.0115</v>
      </c>
      <c r="S49" s="42" t="s">
        <v>102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19" s="6" customFormat="1" ht="30" customHeight="1">
      <c r="A50" s="6">
        <f t="shared" si="1"/>
        <v>47</v>
      </c>
      <c r="B50" s="19"/>
      <c r="C50" s="24">
        <v>40890</v>
      </c>
      <c r="D50" s="6" t="s">
        <v>177</v>
      </c>
      <c r="E50" s="6" t="s">
        <v>17</v>
      </c>
      <c r="F50" s="6" t="s">
        <v>103</v>
      </c>
      <c r="G50" s="30">
        <v>11.425</v>
      </c>
      <c r="H50" s="6" t="s">
        <v>80</v>
      </c>
      <c r="I50" s="6" t="s">
        <v>76</v>
      </c>
      <c r="J50" s="45" t="s">
        <v>183</v>
      </c>
      <c r="K50" s="6" t="s">
        <v>116</v>
      </c>
      <c r="L50" s="24">
        <v>49949</v>
      </c>
      <c r="M50" s="22">
        <v>7</v>
      </c>
      <c r="N50" s="22">
        <v>7.1</v>
      </c>
      <c r="O50" s="25">
        <v>336</v>
      </c>
      <c r="P50" s="36">
        <v>0.07406266987719812</v>
      </c>
      <c r="Q50" s="26">
        <v>0.03964047439824945</v>
      </c>
      <c r="R50" s="26">
        <v>0.02</v>
      </c>
      <c r="S50" s="6" t="s">
        <v>12</v>
      </c>
    </row>
    <row r="51" spans="1:19" s="6" customFormat="1" ht="30" customHeight="1">
      <c r="A51" s="37">
        <f t="shared" si="1"/>
        <v>48</v>
      </c>
      <c r="B51" s="38"/>
      <c r="C51" s="39">
        <v>40892</v>
      </c>
      <c r="D51" s="40" t="s">
        <v>128</v>
      </c>
      <c r="E51" s="40" t="s">
        <v>19</v>
      </c>
      <c r="F51" s="40" t="s">
        <v>72</v>
      </c>
      <c r="G51" s="58">
        <v>15.515</v>
      </c>
      <c r="H51" s="41" t="s">
        <v>80</v>
      </c>
      <c r="I51" s="40" t="s">
        <v>120</v>
      </c>
      <c r="J51" s="40" t="s">
        <v>120</v>
      </c>
      <c r="K51" s="40" t="s">
        <v>116</v>
      </c>
      <c r="L51" s="39">
        <v>51850</v>
      </c>
      <c r="M51" s="41">
        <v>8</v>
      </c>
      <c r="N51" s="41">
        <v>8.25</v>
      </c>
      <c r="O51" s="37">
        <v>456</v>
      </c>
      <c r="P51" s="42">
        <v>0.08623889538485517</v>
      </c>
      <c r="Q51" s="43">
        <v>0.037919111827263936</v>
      </c>
      <c r="R51" s="42">
        <v>0.02</v>
      </c>
      <c r="S51" s="42" t="s">
        <v>39</v>
      </c>
    </row>
    <row r="52" spans="1:19" s="6" customFormat="1" ht="45" customHeight="1">
      <c r="A52" s="6">
        <f t="shared" si="1"/>
        <v>49</v>
      </c>
      <c r="B52" s="19"/>
      <c r="C52" s="24">
        <v>40893</v>
      </c>
      <c r="D52" s="6" t="s">
        <v>180</v>
      </c>
      <c r="E52" s="6" t="s">
        <v>18</v>
      </c>
      <c r="F52" s="6" t="s">
        <v>121</v>
      </c>
      <c r="G52" s="30">
        <v>24.74</v>
      </c>
      <c r="H52" s="6" t="s">
        <v>80</v>
      </c>
      <c r="I52" s="6" t="s">
        <v>76</v>
      </c>
      <c r="J52" s="45" t="s">
        <v>183</v>
      </c>
      <c r="K52" s="6" t="s">
        <v>116</v>
      </c>
      <c r="L52" s="24">
        <v>51850</v>
      </c>
      <c r="M52" s="22">
        <v>7.625</v>
      </c>
      <c r="N52" s="22">
        <v>7.75</v>
      </c>
      <c r="O52" s="25">
        <v>405</v>
      </c>
      <c r="P52" s="36">
        <v>0.07927843949137957</v>
      </c>
      <c r="Q52" s="26">
        <v>0.03114187550525465</v>
      </c>
      <c r="R52" s="26">
        <v>0.0175</v>
      </c>
      <c r="S52" s="6" t="s">
        <v>140</v>
      </c>
    </row>
    <row r="53" spans="1:19" s="6" customFormat="1" ht="45" customHeight="1">
      <c r="A53" s="37">
        <f t="shared" si="1"/>
        <v>50</v>
      </c>
      <c r="B53" s="38"/>
      <c r="C53" s="39">
        <v>40906</v>
      </c>
      <c r="D53" s="40" t="s">
        <v>181</v>
      </c>
      <c r="E53" s="40" t="s">
        <v>20</v>
      </c>
      <c r="F53" s="40" t="s">
        <v>168</v>
      </c>
      <c r="G53" s="58">
        <v>5.5</v>
      </c>
      <c r="H53" s="41" t="s">
        <v>80</v>
      </c>
      <c r="I53" s="40" t="s">
        <v>120</v>
      </c>
      <c r="J53" s="40" t="s">
        <v>120</v>
      </c>
      <c r="K53" s="40" t="s">
        <v>116</v>
      </c>
      <c r="L53" s="39">
        <v>42353</v>
      </c>
      <c r="M53" s="41">
        <v>5.5</v>
      </c>
      <c r="N53" s="41">
        <v>5.5</v>
      </c>
      <c r="O53" s="37">
        <v>465</v>
      </c>
      <c r="P53" s="42">
        <v>0.06244318522418286</v>
      </c>
      <c r="Q53" s="43">
        <v>0.025347727272727272</v>
      </c>
      <c r="R53" s="42">
        <v>0.01</v>
      </c>
      <c r="S53" s="42" t="s">
        <v>134</v>
      </c>
    </row>
    <row r="54" spans="1:19" s="6" customFormat="1" ht="30" customHeight="1">
      <c r="A54" s="6">
        <f t="shared" si="1"/>
        <v>51</v>
      </c>
      <c r="B54" s="19"/>
      <c r="C54" s="24">
        <v>40906</v>
      </c>
      <c r="D54" s="6" t="s">
        <v>31</v>
      </c>
      <c r="E54" s="6" t="s">
        <v>21</v>
      </c>
      <c r="F54" s="6" t="s">
        <v>22</v>
      </c>
      <c r="G54" s="30">
        <v>3.415</v>
      </c>
      <c r="H54" s="6" t="s">
        <v>80</v>
      </c>
      <c r="I54" s="6" t="s">
        <v>76</v>
      </c>
      <c r="J54" s="45" t="s">
        <v>169</v>
      </c>
      <c r="K54" s="6" t="s">
        <v>116</v>
      </c>
      <c r="L54" s="24">
        <v>52566</v>
      </c>
      <c r="M54" s="22">
        <v>8</v>
      </c>
      <c r="N54" s="22">
        <v>8</v>
      </c>
      <c r="O54" s="25">
        <v>438</v>
      </c>
      <c r="P54" s="36">
        <v>0.0865741854339875</v>
      </c>
      <c r="Q54" s="26">
        <v>0.06435578330893119</v>
      </c>
      <c r="R54" s="26">
        <v>0.025</v>
      </c>
      <c r="S54" s="6" t="s">
        <v>110</v>
      </c>
    </row>
    <row r="55" spans="1:30" ht="30" customHeight="1">
      <c r="A55" s="49">
        <f t="shared" si="1"/>
        <v>52</v>
      </c>
      <c r="B55" s="38">
        <v>2</v>
      </c>
      <c r="C55" s="39">
        <v>40913</v>
      </c>
      <c r="D55" s="40" t="s">
        <v>178</v>
      </c>
      <c r="E55" s="40" t="s">
        <v>133</v>
      </c>
      <c r="F55" s="40" t="s">
        <v>101</v>
      </c>
      <c r="G55" s="58">
        <f>10.975</f>
        <v>10.975</v>
      </c>
      <c r="H55" s="41" t="s">
        <v>80</v>
      </c>
      <c r="I55" s="40" t="s">
        <v>120</v>
      </c>
      <c r="J55" s="40" t="s">
        <v>120</v>
      </c>
      <c r="K55" s="40" t="s">
        <v>116</v>
      </c>
      <c r="L55" s="39">
        <v>52048</v>
      </c>
      <c r="M55" s="41">
        <v>7.875</v>
      </c>
      <c r="N55" s="41">
        <v>7.9</v>
      </c>
      <c r="O55" s="37">
        <v>426</v>
      </c>
      <c r="P55" s="42" t="s">
        <v>167</v>
      </c>
      <c r="Q55" s="43">
        <v>0.09012932118451025</v>
      </c>
      <c r="R55" s="42">
        <v>0.027500018223234623</v>
      </c>
      <c r="S55" s="42" t="s">
        <v>160</v>
      </c>
      <c r="T55" s="6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30" customHeight="1">
      <c r="A56" s="37"/>
      <c r="B56" s="38">
        <v>2</v>
      </c>
      <c r="C56" s="39">
        <v>40913</v>
      </c>
      <c r="D56" s="40" t="s">
        <v>178</v>
      </c>
      <c r="E56" s="40" t="s">
        <v>133</v>
      </c>
      <c r="F56" s="40" t="s">
        <v>101</v>
      </c>
      <c r="G56" s="58">
        <v>0.454</v>
      </c>
      <c r="H56" s="41" t="s">
        <v>80</v>
      </c>
      <c r="I56" s="40" t="s">
        <v>120</v>
      </c>
      <c r="J56" s="40" t="s">
        <v>120</v>
      </c>
      <c r="K56" s="40" t="s">
        <v>116</v>
      </c>
      <c r="L56" s="39" t="s">
        <v>167</v>
      </c>
      <c r="M56" s="41" t="s">
        <v>167</v>
      </c>
      <c r="N56" s="41" t="s">
        <v>167</v>
      </c>
      <c r="O56" s="37" t="s">
        <v>167</v>
      </c>
      <c r="P56" s="42" t="s">
        <v>167</v>
      </c>
      <c r="Q56" s="43" t="s">
        <v>167</v>
      </c>
      <c r="R56" s="42" t="s">
        <v>167</v>
      </c>
      <c r="S56" s="42" t="s">
        <v>167</v>
      </c>
      <c r="T56" s="6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30" customHeight="1">
      <c r="A57" s="6">
        <f>+A55+1</f>
        <v>53</v>
      </c>
      <c r="C57" s="24">
        <v>40927</v>
      </c>
      <c r="D57" s="6" t="s">
        <v>177</v>
      </c>
      <c r="E57" s="6" t="s">
        <v>107</v>
      </c>
      <c r="F57" s="6" t="s">
        <v>103</v>
      </c>
      <c r="G57" s="30">
        <v>16.13</v>
      </c>
      <c r="H57" s="6" t="s">
        <v>80</v>
      </c>
      <c r="I57" s="6" t="s">
        <v>120</v>
      </c>
      <c r="J57" s="45" t="s">
        <v>120</v>
      </c>
      <c r="K57" s="6" t="s">
        <v>116</v>
      </c>
      <c r="L57" s="33">
        <v>51775</v>
      </c>
      <c r="M57" s="34">
        <v>7.45</v>
      </c>
      <c r="N57" s="34">
        <v>7.45</v>
      </c>
      <c r="O57" s="35">
        <v>417</v>
      </c>
      <c r="P57" s="36">
        <v>0.07658001807961466</v>
      </c>
      <c r="Q57" s="26">
        <v>0.038814498450092993</v>
      </c>
      <c r="R57" s="26">
        <v>0.03</v>
      </c>
      <c r="S57" s="6" t="s">
        <v>102</v>
      </c>
      <c r="T57" s="6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30" customHeight="1">
      <c r="A58" s="37">
        <f>+A57+1</f>
        <v>54</v>
      </c>
      <c r="B58" s="38"/>
      <c r="C58" s="39">
        <v>40933</v>
      </c>
      <c r="D58" s="40" t="s">
        <v>178</v>
      </c>
      <c r="E58" s="40" t="s">
        <v>141</v>
      </c>
      <c r="F58" s="40" t="s">
        <v>105</v>
      </c>
      <c r="G58" s="58">
        <v>16.425</v>
      </c>
      <c r="H58" s="41" t="s">
        <v>80</v>
      </c>
      <c r="I58" s="40" t="s">
        <v>126</v>
      </c>
      <c r="J58" s="40" t="s">
        <v>166</v>
      </c>
      <c r="K58" s="40" t="s">
        <v>116</v>
      </c>
      <c r="L58" s="39">
        <v>53874</v>
      </c>
      <c r="M58" s="41">
        <v>6.4</v>
      </c>
      <c r="N58" s="41">
        <v>6.4</v>
      </c>
      <c r="O58" s="37">
        <v>289</v>
      </c>
      <c r="P58" s="42">
        <v>0.06531791915006233</v>
      </c>
      <c r="Q58" s="43">
        <v>0.03204480182648402</v>
      </c>
      <c r="R58" s="42">
        <v>0.01825</v>
      </c>
      <c r="S58" s="42" t="s">
        <v>184</v>
      </c>
      <c r="T58" s="6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30" customHeight="1">
      <c r="A59" s="6">
        <f aca="true" t="shared" si="2" ref="A59:A79">+A58+1</f>
        <v>55</v>
      </c>
      <c r="C59" s="24">
        <v>40946</v>
      </c>
      <c r="D59" s="6" t="s">
        <v>178</v>
      </c>
      <c r="E59" s="6" t="s">
        <v>142</v>
      </c>
      <c r="F59" s="6" t="s">
        <v>101</v>
      </c>
      <c r="G59" s="30">
        <v>16.5</v>
      </c>
      <c r="H59" s="6" t="s">
        <v>80</v>
      </c>
      <c r="I59" s="6" t="s">
        <v>126</v>
      </c>
      <c r="J59" s="45" t="s">
        <v>183</v>
      </c>
      <c r="K59" s="6" t="s">
        <v>116</v>
      </c>
      <c r="L59" s="33">
        <v>51867</v>
      </c>
      <c r="M59" s="34">
        <v>7.5</v>
      </c>
      <c r="N59" s="34">
        <v>7.625</v>
      </c>
      <c r="O59" s="35">
        <v>446.5</v>
      </c>
      <c r="P59" s="36">
        <v>0.0801867236789657</v>
      </c>
      <c r="Q59" s="26">
        <v>0.04163736</v>
      </c>
      <c r="R59" s="26">
        <v>0.02</v>
      </c>
      <c r="S59" s="6" t="s">
        <v>39</v>
      </c>
      <c r="T59" s="6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45" customHeight="1">
      <c r="A60" s="37">
        <f t="shared" si="2"/>
        <v>56</v>
      </c>
      <c r="B60" s="38"/>
      <c r="C60" s="39">
        <v>40952</v>
      </c>
      <c r="D60" s="40" t="s">
        <v>115</v>
      </c>
      <c r="E60" s="40" t="s">
        <v>57</v>
      </c>
      <c r="F60" s="40" t="s">
        <v>104</v>
      </c>
      <c r="G60" s="58">
        <v>8.455</v>
      </c>
      <c r="H60" s="41" t="s">
        <v>80</v>
      </c>
      <c r="I60" s="40" t="s">
        <v>76</v>
      </c>
      <c r="J60" s="40" t="s">
        <v>183</v>
      </c>
      <c r="K60" s="40" t="s">
        <v>116</v>
      </c>
      <c r="L60" s="39">
        <v>53874</v>
      </c>
      <c r="M60" s="41">
        <v>6.375</v>
      </c>
      <c r="N60" s="41">
        <v>6.375</v>
      </c>
      <c r="O60" s="37">
        <v>315.5</v>
      </c>
      <c r="P60" s="42">
        <v>0.06994066644454207</v>
      </c>
      <c r="Q60" s="43">
        <v>0.07922625665286812</v>
      </c>
      <c r="R60" s="42">
        <v>0.02</v>
      </c>
      <c r="S60" s="42" t="s">
        <v>184</v>
      </c>
      <c r="T60" s="6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30" customHeight="1">
      <c r="A61" s="6">
        <f t="shared" si="2"/>
        <v>57</v>
      </c>
      <c r="C61" s="24">
        <v>40955</v>
      </c>
      <c r="D61" s="6" t="s">
        <v>185</v>
      </c>
      <c r="E61" s="6" t="s">
        <v>88</v>
      </c>
      <c r="F61" s="6" t="s">
        <v>175</v>
      </c>
      <c r="G61" s="30">
        <v>0.72</v>
      </c>
      <c r="H61" s="6" t="s">
        <v>80</v>
      </c>
      <c r="I61" s="6" t="s">
        <v>76</v>
      </c>
      <c r="J61" s="45" t="s">
        <v>183</v>
      </c>
      <c r="K61" s="6" t="s">
        <v>116</v>
      </c>
      <c r="L61" s="33">
        <v>51775</v>
      </c>
      <c r="M61" s="34">
        <v>7.25</v>
      </c>
      <c r="N61" s="34">
        <v>7.25</v>
      </c>
      <c r="O61" s="35">
        <v>397</v>
      </c>
      <c r="P61" s="36">
        <v>0.09062277648041885</v>
      </c>
      <c r="Q61" s="26">
        <v>0.16666666666666666</v>
      </c>
      <c r="R61" s="26">
        <v>0.034722222222222224</v>
      </c>
      <c r="S61" s="6" t="s">
        <v>143</v>
      </c>
      <c r="T61" s="6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30" customHeight="1">
      <c r="A62" s="37">
        <f t="shared" si="2"/>
        <v>58</v>
      </c>
      <c r="B62" s="38"/>
      <c r="C62" s="39">
        <v>40963</v>
      </c>
      <c r="D62" s="40" t="s">
        <v>178</v>
      </c>
      <c r="E62" s="40" t="s">
        <v>144</v>
      </c>
      <c r="F62" s="40" t="s">
        <v>105</v>
      </c>
      <c r="G62" s="58">
        <v>10</v>
      </c>
      <c r="H62" s="41" t="s">
        <v>80</v>
      </c>
      <c r="I62" s="40" t="s">
        <v>120</v>
      </c>
      <c r="J62" s="40" t="s">
        <v>120</v>
      </c>
      <c r="K62" s="40" t="s">
        <v>116</v>
      </c>
      <c r="L62" s="39">
        <v>52048</v>
      </c>
      <c r="M62" s="41">
        <v>7.5</v>
      </c>
      <c r="N62" s="41">
        <v>7.5</v>
      </c>
      <c r="O62" s="37">
        <v>423</v>
      </c>
      <c r="P62" s="42">
        <v>0.07743275063413435</v>
      </c>
      <c r="Q62" s="43">
        <v>0.037809999999999996</v>
      </c>
      <c r="R62" s="42">
        <v>0.01844</v>
      </c>
      <c r="S62" s="42" t="s">
        <v>184</v>
      </c>
      <c r="T62" s="6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45" customHeight="1">
      <c r="A63" s="6">
        <f t="shared" si="2"/>
        <v>59</v>
      </c>
      <c r="C63" s="24">
        <v>40968</v>
      </c>
      <c r="D63" s="6" t="s">
        <v>181</v>
      </c>
      <c r="E63" s="6" t="s">
        <v>27</v>
      </c>
      <c r="F63" s="6" t="s">
        <v>168</v>
      </c>
      <c r="G63" s="30">
        <f>7.16+0.1</f>
        <v>7.26</v>
      </c>
      <c r="H63" s="6" t="s">
        <v>80</v>
      </c>
      <c r="I63" s="6" t="s">
        <v>120</v>
      </c>
      <c r="J63" s="45" t="s">
        <v>120</v>
      </c>
      <c r="K63" s="6" t="s">
        <v>116</v>
      </c>
      <c r="L63" s="33">
        <v>42430</v>
      </c>
      <c r="M63" s="34">
        <v>5.65</v>
      </c>
      <c r="N63" s="34">
        <v>5.65</v>
      </c>
      <c r="O63" s="35" t="s">
        <v>167</v>
      </c>
      <c r="P63" s="36">
        <v>0.06405281756991357</v>
      </c>
      <c r="Q63" s="26">
        <v>0.02540680303030303</v>
      </c>
      <c r="R63" s="26">
        <v>0.012</v>
      </c>
      <c r="S63" s="6" t="s">
        <v>134</v>
      </c>
      <c r="T63" s="6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45" customHeight="1">
      <c r="A64" s="37">
        <f t="shared" si="2"/>
        <v>60</v>
      </c>
      <c r="B64" s="38"/>
      <c r="C64" s="39">
        <v>40983</v>
      </c>
      <c r="D64" s="40" t="s">
        <v>180</v>
      </c>
      <c r="E64" s="40" t="s">
        <v>145</v>
      </c>
      <c r="F64" s="40" t="s">
        <v>121</v>
      </c>
      <c r="G64" s="58">
        <v>14</v>
      </c>
      <c r="H64" s="41" t="s">
        <v>80</v>
      </c>
      <c r="I64" s="40" t="s">
        <v>76</v>
      </c>
      <c r="J64" s="40" t="s">
        <v>169</v>
      </c>
      <c r="K64" s="40" t="s">
        <v>116</v>
      </c>
      <c r="L64" s="39">
        <v>51850</v>
      </c>
      <c r="M64" s="41">
        <v>6.625</v>
      </c>
      <c r="N64" s="41">
        <v>6.625</v>
      </c>
      <c r="O64" s="37">
        <v>336.5</v>
      </c>
      <c r="P64" s="42">
        <v>0.06942500021757285</v>
      </c>
      <c r="Q64" s="43">
        <v>0.04021428571428571</v>
      </c>
      <c r="R64" s="42">
        <v>0.0175</v>
      </c>
      <c r="S64" s="42" t="s">
        <v>140</v>
      </c>
      <c r="T64" s="6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30" customHeight="1">
      <c r="A65" s="6">
        <f t="shared" si="2"/>
        <v>61</v>
      </c>
      <c r="C65" s="24">
        <v>40970</v>
      </c>
      <c r="D65" s="6" t="s">
        <v>178</v>
      </c>
      <c r="E65" s="6" t="s">
        <v>202</v>
      </c>
      <c r="F65" s="6" t="s">
        <v>101</v>
      </c>
      <c r="G65" s="30">
        <v>10</v>
      </c>
      <c r="H65" s="6" t="s">
        <v>80</v>
      </c>
      <c r="I65" s="6" t="s">
        <v>120</v>
      </c>
      <c r="J65" s="45" t="s">
        <v>120</v>
      </c>
      <c r="K65" s="6" t="s">
        <v>116</v>
      </c>
      <c r="L65" s="33">
        <v>52048</v>
      </c>
      <c r="M65" s="34">
        <v>7.55</v>
      </c>
      <c r="N65" s="34">
        <v>7.55</v>
      </c>
      <c r="O65" s="35">
        <v>432</v>
      </c>
      <c r="P65" s="36">
        <v>0.07698571799643439</v>
      </c>
      <c r="Q65" s="26">
        <v>0.032133591</v>
      </c>
      <c r="R65" s="26">
        <v>0.015</v>
      </c>
      <c r="S65" s="6" t="s">
        <v>184</v>
      </c>
      <c r="T65" s="6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45" customHeight="1">
      <c r="A66" s="37">
        <f t="shared" si="2"/>
        <v>62</v>
      </c>
      <c r="B66" s="38"/>
      <c r="C66" s="39">
        <v>40974</v>
      </c>
      <c r="D66" s="40" t="s">
        <v>180</v>
      </c>
      <c r="E66" s="40" t="s">
        <v>146</v>
      </c>
      <c r="F66" s="40" t="s">
        <v>121</v>
      </c>
      <c r="G66" s="58">
        <v>13.445</v>
      </c>
      <c r="H66" s="41" t="s">
        <v>80</v>
      </c>
      <c r="I66" s="40" t="s">
        <v>76</v>
      </c>
      <c r="J66" s="40" t="s">
        <v>183</v>
      </c>
      <c r="K66" s="40" t="s">
        <v>116</v>
      </c>
      <c r="L66" s="39">
        <v>51957</v>
      </c>
      <c r="M66" s="41">
        <v>6.25</v>
      </c>
      <c r="N66" s="41">
        <v>6.4</v>
      </c>
      <c r="O66" s="37">
        <v>313</v>
      </c>
      <c r="P66" s="42">
        <v>0.06373925620225566</v>
      </c>
      <c r="Q66" s="43">
        <v>0.02974846262551134</v>
      </c>
      <c r="R66" s="42">
        <v>0.015</v>
      </c>
      <c r="S66" s="42" t="s">
        <v>161</v>
      </c>
      <c r="T66" s="6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45" customHeight="1">
      <c r="A67" s="6">
        <f t="shared" si="2"/>
        <v>63</v>
      </c>
      <c r="C67" s="24">
        <v>40976</v>
      </c>
      <c r="D67" s="6" t="s">
        <v>119</v>
      </c>
      <c r="E67" s="6" t="s">
        <v>147</v>
      </c>
      <c r="F67" s="6" t="s">
        <v>90</v>
      </c>
      <c r="G67" s="30">
        <v>13.31</v>
      </c>
      <c r="H67" s="6" t="s">
        <v>80</v>
      </c>
      <c r="I67" s="6" t="s">
        <v>76</v>
      </c>
      <c r="J67" s="45" t="s">
        <v>169</v>
      </c>
      <c r="K67" s="6" t="s">
        <v>116</v>
      </c>
      <c r="L67" s="33">
        <v>52062</v>
      </c>
      <c r="M67" s="34">
        <v>6.55</v>
      </c>
      <c r="N67" s="34">
        <v>6.55</v>
      </c>
      <c r="O67" s="35">
        <v>328</v>
      </c>
      <c r="P67" s="36">
        <v>0.06793102788823527</v>
      </c>
      <c r="Q67" s="26">
        <v>0.039002396694214875</v>
      </c>
      <c r="R67" s="36">
        <v>0.01</v>
      </c>
      <c r="S67" s="6" t="s">
        <v>39</v>
      </c>
      <c r="T67" s="6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30" customHeight="1">
      <c r="A68" s="37">
        <f t="shared" si="2"/>
        <v>64</v>
      </c>
      <c r="B68" s="38">
        <v>1</v>
      </c>
      <c r="C68" s="39">
        <v>40997</v>
      </c>
      <c r="D68" s="40" t="s">
        <v>35</v>
      </c>
      <c r="E68" s="40" t="s">
        <v>148</v>
      </c>
      <c r="F68" s="40" t="s">
        <v>105</v>
      </c>
      <c r="G68" s="58">
        <v>15.14</v>
      </c>
      <c r="H68" s="41" t="s">
        <v>80</v>
      </c>
      <c r="I68" s="40" t="s">
        <v>126</v>
      </c>
      <c r="J68" s="40" t="s">
        <v>169</v>
      </c>
      <c r="K68" s="40" t="s">
        <v>116</v>
      </c>
      <c r="L68" s="39">
        <v>52048</v>
      </c>
      <c r="M68" s="41">
        <v>7.5</v>
      </c>
      <c r="N68" s="41">
        <v>7.5</v>
      </c>
      <c r="O68" s="37">
        <v>408</v>
      </c>
      <c r="P68" s="42">
        <v>0.08137812170377157</v>
      </c>
      <c r="Q68" s="43">
        <v>0.06285792602377807</v>
      </c>
      <c r="R68" s="42">
        <v>0.015499999999999998</v>
      </c>
      <c r="S68" s="42" t="s">
        <v>23</v>
      </c>
      <c r="T68" s="6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45" customHeight="1">
      <c r="A69" s="6">
        <f t="shared" si="2"/>
        <v>65</v>
      </c>
      <c r="C69" s="24">
        <v>40998</v>
      </c>
      <c r="D69" s="6" t="s">
        <v>181</v>
      </c>
      <c r="E69" s="6" t="s">
        <v>28</v>
      </c>
      <c r="F69" s="6" t="s">
        <v>168</v>
      </c>
      <c r="G69" s="30">
        <v>3.46</v>
      </c>
      <c r="H69" s="6" t="s">
        <v>80</v>
      </c>
      <c r="I69" s="6" t="s">
        <v>77</v>
      </c>
      <c r="J69" s="45" t="s">
        <v>165</v>
      </c>
      <c r="K69" s="6" t="s">
        <v>116</v>
      </c>
      <c r="L69" s="33">
        <v>47574</v>
      </c>
      <c r="M69" s="34">
        <v>4.75</v>
      </c>
      <c r="N69" s="34">
        <v>4.84</v>
      </c>
      <c r="O69" s="35">
        <v>181</v>
      </c>
      <c r="P69" s="36">
        <v>0.05057219577397993</v>
      </c>
      <c r="Q69" s="26">
        <v>0.03783485838150289</v>
      </c>
      <c r="R69" s="26">
        <v>0.013999999999999999</v>
      </c>
      <c r="S69" s="6" t="s">
        <v>134</v>
      </c>
      <c r="T69" s="6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30" customHeight="1">
      <c r="A70" s="37">
        <f t="shared" si="2"/>
        <v>66</v>
      </c>
      <c r="B70" s="38"/>
      <c r="C70" s="39">
        <v>41001</v>
      </c>
      <c r="D70" s="40" t="s">
        <v>178</v>
      </c>
      <c r="E70" s="40" t="s">
        <v>149</v>
      </c>
      <c r="F70" s="40" t="s">
        <v>101</v>
      </c>
      <c r="G70" s="58">
        <v>5.73</v>
      </c>
      <c r="H70" s="41" t="s">
        <v>80</v>
      </c>
      <c r="I70" s="40" t="s">
        <v>120</v>
      </c>
      <c r="J70" s="40" t="s">
        <v>120</v>
      </c>
      <c r="K70" s="40" t="s">
        <v>116</v>
      </c>
      <c r="L70" s="39">
        <v>51592</v>
      </c>
      <c r="M70" s="41">
        <v>7.5</v>
      </c>
      <c r="N70" s="41">
        <v>7.5</v>
      </c>
      <c r="O70" s="37">
        <v>414</v>
      </c>
      <c r="P70" s="42">
        <v>0.08286907209494583</v>
      </c>
      <c r="Q70" s="43">
        <v>0.08452443280977312</v>
      </c>
      <c r="R70" s="42">
        <v>0.025</v>
      </c>
      <c r="S70" s="42" t="s">
        <v>110</v>
      </c>
      <c r="T70" s="6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45" customHeight="1">
      <c r="A71" s="6">
        <f t="shared" si="2"/>
        <v>67</v>
      </c>
      <c r="C71" s="24">
        <v>41002</v>
      </c>
      <c r="D71" s="6" t="s">
        <v>182</v>
      </c>
      <c r="E71" s="6" t="s">
        <v>150</v>
      </c>
      <c r="F71" s="6" t="s">
        <v>70</v>
      </c>
      <c r="G71" s="30">
        <v>4.475</v>
      </c>
      <c r="H71" s="6" t="s">
        <v>80</v>
      </c>
      <c r="I71" s="6" t="s">
        <v>76</v>
      </c>
      <c r="J71" s="45" t="s">
        <v>183</v>
      </c>
      <c r="K71" s="6" t="s">
        <v>116</v>
      </c>
      <c r="L71" s="33">
        <v>51728</v>
      </c>
      <c r="M71" s="34">
        <v>6</v>
      </c>
      <c r="N71" s="34">
        <v>6.1</v>
      </c>
      <c r="O71" s="35">
        <v>283</v>
      </c>
      <c r="P71" s="36">
        <v>0.06903411097211846</v>
      </c>
      <c r="Q71" s="26">
        <v>0.09468636424581006</v>
      </c>
      <c r="R71" s="26">
        <v>0.012004800000000001</v>
      </c>
      <c r="S71" s="6" t="s">
        <v>151</v>
      </c>
      <c r="T71" s="6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30" customHeight="1">
      <c r="A72" s="37">
        <f t="shared" si="2"/>
        <v>68</v>
      </c>
      <c r="B72" s="38"/>
      <c r="C72" s="39">
        <v>41011</v>
      </c>
      <c r="D72" s="40" t="s">
        <v>34</v>
      </c>
      <c r="E72" s="40" t="s">
        <v>152</v>
      </c>
      <c r="F72" s="40" t="s">
        <v>153</v>
      </c>
      <c r="G72" s="58">
        <v>11.945</v>
      </c>
      <c r="H72" s="41" t="s">
        <v>80</v>
      </c>
      <c r="I72" s="40" t="s">
        <v>76</v>
      </c>
      <c r="J72" s="40" t="s">
        <v>183</v>
      </c>
      <c r="K72" s="40" t="s">
        <v>116</v>
      </c>
      <c r="L72" s="39">
        <v>52779</v>
      </c>
      <c r="M72" s="41">
        <v>6.1</v>
      </c>
      <c r="N72" s="41">
        <v>6.1</v>
      </c>
      <c r="O72" s="37">
        <v>268</v>
      </c>
      <c r="P72" s="42">
        <v>0.06415166866162209</v>
      </c>
      <c r="Q72" s="43">
        <v>0.04585600669736291</v>
      </c>
      <c r="R72" s="42">
        <v>0.015293009627459189</v>
      </c>
      <c r="S72" s="42" t="s">
        <v>184</v>
      </c>
      <c r="T72" s="6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45" customHeight="1">
      <c r="A73" s="6">
        <f t="shared" si="2"/>
        <v>69</v>
      </c>
      <c r="C73" s="24">
        <v>41011</v>
      </c>
      <c r="D73" s="6" t="s">
        <v>181</v>
      </c>
      <c r="E73" s="6" t="s">
        <v>106</v>
      </c>
      <c r="F73" s="6" t="s">
        <v>168</v>
      </c>
      <c r="G73" s="30">
        <v>15.9</v>
      </c>
      <c r="H73" s="6" t="s">
        <v>80</v>
      </c>
      <c r="I73" s="6" t="s">
        <v>120</v>
      </c>
      <c r="J73" s="45" t="s">
        <v>120</v>
      </c>
      <c r="K73" s="6" t="s">
        <v>116</v>
      </c>
      <c r="L73" s="33">
        <v>42901</v>
      </c>
      <c r="M73" s="34">
        <v>5.65</v>
      </c>
      <c r="N73" s="34">
        <v>5.65</v>
      </c>
      <c r="O73" s="35">
        <v>476</v>
      </c>
      <c r="P73" s="36">
        <v>0.061172764103670875</v>
      </c>
      <c r="Q73" s="26">
        <v>0.01994729496855346</v>
      </c>
      <c r="R73" s="26">
        <v>0.0115</v>
      </c>
      <c r="S73" s="6" t="s">
        <v>134</v>
      </c>
      <c r="T73" s="6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30" customHeight="1">
      <c r="A74" s="37">
        <f t="shared" si="2"/>
        <v>70</v>
      </c>
      <c r="B74" s="38"/>
      <c r="C74" s="39">
        <v>41018</v>
      </c>
      <c r="D74" s="40" t="s">
        <v>182</v>
      </c>
      <c r="E74" s="40" t="s">
        <v>188</v>
      </c>
      <c r="F74" s="40" t="s">
        <v>154</v>
      </c>
      <c r="G74" s="58">
        <v>80.78</v>
      </c>
      <c r="H74" s="41" t="s">
        <v>80</v>
      </c>
      <c r="I74" s="40" t="s">
        <v>76</v>
      </c>
      <c r="J74" s="40" t="s">
        <v>183</v>
      </c>
      <c r="K74" s="40" t="s">
        <v>116</v>
      </c>
      <c r="L74" s="39">
        <v>54027</v>
      </c>
      <c r="M74" s="41">
        <v>5.25</v>
      </c>
      <c r="N74" s="41">
        <v>5.25</v>
      </c>
      <c r="O74" s="37">
        <v>190</v>
      </c>
      <c r="P74" s="42">
        <v>0.05302057710163042</v>
      </c>
      <c r="Q74" s="43">
        <v>0.017466130230255013</v>
      </c>
      <c r="R74" s="42">
        <v>0.009405174548155485</v>
      </c>
      <c r="S74" s="42" t="s">
        <v>102</v>
      </c>
      <c r="T74" s="6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30" customHeight="1">
      <c r="A75" s="6">
        <f t="shared" si="2"/>
        <v>71</v>
      </c>
      <c r="C75" s="24">
        <v>41029</v>
      </c>
      <c r="D75" s="6" t="s">
        <v>177</v>
      </c>
      <c r="E75" s="6" t="s">
        <v>155</v>
      </c>
      <c r="F75" s="6" t="s">
        <v>103</v>
      </c>
      <c r="G75" s="30">
        <v>3.04</v>
      </c>
      <c r="H75" s="6" t="s">
        <v>80</v>
      </c>
      <c r="I75" s="6" t="s">
        <v>120</v>
      </c>
      <c r="J75" s="45" t="s">
        <v>120</v>
      </c>
      <c r="K75" s="6" t="s">
        <v>116</v>
      </c>
      <c r="L75" s="33">
        <v>47818</v>
      </c>
      <c r="M75" s="34">
        <v>6.875</v>
      </c>
      <c r="N75" s="34">
        <v>6.875</v>
      </c>
      <c r="O75" s="35">
        <v>410.5</v>
      </c>
      <c r="P75" s="36">
        <v>0.0744609147899268</v>
      </c>
      <c r="Q75" s="26">
        <v>0.05894241447368421</v>
      </c>
      <c r="R75" s="26">
        <v>0.02236842105263158</v>
      </c>
      <c r="S75" s="6" t="s">
        <v>156</v>
      </c>
      <c r="T75" s="6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45" customHeight="1">
      <c r="A76" s="37">
        <f t="shared" si="2"/>
        <v>72</v>
      </c>
      <c r="B76" s="38"/>
      <c r="C76" s="39">
        <v>41030</v>
      </c>
      <c r="D76" s="40" t="s">
        <v>182</v>
      </c>
      <c r="E76" s="40" t="s">
        <v>203</v>
      </c>
      <c r="F76" s="40" t="s">
        <v>70</v>
      </c>
      <c r="G76" s="58">
        <v>31.35</v>
      </c>
      <c r="H76" s="41" t="s">
        <v>80</v>
      </c>
      <c r="I76" s="40" t="s">
        <v>76</v>
      </c>
      <c r="J76" s="40" t="s">
        <v>166</v>
      </c>
      <c r="K76" s="40" t="s">
        <v>116</v>
      </c>
      <c r="L76" s="39">
        <v>51912</v>
      </c>
      <c r="M76" s="41">
        <v>5</v>
      </c>
      <c r="N76" s="41">
        <v>4.875</v>
      </c>
      <c r="O76" s="37">
        <v>162.5</v>
      </c>
      <c r="P76" s="42">
        <v>0.05080435039240772</v>
      </c>
      <c r="Q76" s="43">
        <v>0.02904799202551834</v>
      </c>
      <c r="R76" s="42">
        <v>0.01</v>
      </c>
      <c r="S76" s="42" t="s">
        <v>96</v>
      </c>
      <c r="T76" s="6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30" customHeight="1">
      <c r="A77" s="6">
        <f t="shared" si="2"/>
        <v>73</v>
      </c>
      <c r="C77" s="24">
        <v>41031</v>
      </c>
      <c r="D77" s="6" t="s">
        <v>30</v>
      </c>
      <c r="E77" s="6" t="s">
        <v>97</v>
      </c>
      <c r="F77" s="6" t="s">
        <v>157</v>
      </c>
      <c r="G77" s="30">
        <f>2.015+0.16</f>
        <v>2.1750000000000003</v>
      </c>
      <c r="H77" s="6" t="s">
        <v>80</v>
      </c>
      <c r="I77" s="6" t="s">
        <v>76</v>
      </c>
      <c r="J77" s="45" t="s">
        <v>183</v>
      </c>
      <c r="K77" s="6" t="s">
        <v>116</v>
      </c>
      <c r="L77" s="33">
        <v>52201</v>
      </c>
      <c r="M77" s="34">
        <v>6</v>
      </c>
      <c r="N77" s="34">
        <v>6.125</v>
      </c>
      <c r="O77" s="35">
        <v>284.5</v>
      </c>
      <c r="P77" s="36">
        <v>0.0662803877437445</v>
      </c>
      <c r="Q77" s="26">
        <v>0.07378546206896551</v>
      </c>
      <c r="R77" s="26">
        <v>0.01658045977011494</v>
      </c>
      <c r="S77" s="6" t="s">
        <v>102</v>
      </c>
      <c r="T77" s="6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30" customHeight="1">
      <c r="A78" s="37">
        <f t="shared" si="2"/>
        <v>74</v>
      </c>
      <c r="B78" s="38"/>
      <c r="C78" s="39">
        <v>41046</v>
      </c>
      <c r="D78" s="40" t="s">
        <v>119</v>
      </c>
      <c r="E78" s="40" t="s">
        <v>98</v>
      </c>
      <c r="F78" s="40" t="s">
        <v>90</v>
      </c>
      <c r="G78" s="58">
        <f>4.48+0.13</f>
        <v>4.61</v>
      </c>
      <c r="H78" s="41" t="s">
        <v>80</v>
      </c>
      <c r="I78" s="40" t="s">
        <v>76</v>
      </c>
      <c r="J78" s="40" t="s">
        <v>91</v>
      </c>
      <c r="K78" s="40" t="s">
        <v>116</v>
      </c>
      <c r="L78" s="39">
        <v>52001</v>
      </c>
      <c r="M78" s="41">
        <v>7.5</v>
      </c>
      <c r="N78" s="41">
        <v>7.5</v>
      </c>
      <c r="O78" s="37">
        <v>445</v>
      </c>
      <c r="P78" s="42">
        <v>0.0765481427385291</v>
      </c>
      <c r="Q78" s="43">
        <v>0.04573098264642082</v>
      </c>
      <c r="R78" s="42">
        <v>0.02</v>
      </c>
      <c r="S78" s="42" t="s">
        <v>134</v>
      </c>
      <c r="T78" s="6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30" customHeight="1">
      <c r="A79" s="6">
        <f t="shared" si="2"/>
        <v>75</v>
      </c>
      <c r="C79" s="24">
        <v>41060</v>
      </c>
      <c r="D79" s="6" t="s">
        <v>115</v>
      </c>
      <c r="E79" s="6" t="s">
        <v>9</v>
      </c>
      <c r="F79" s="6" t="s">
        <v>174</v>
      </c>
      <c r="G79" s="30">
        <v>24.035</v>
      </c>
      <c r="H79" s="6" t="s">
        <v>80</v>
      </c>
      <c r="I79" s="6" t="s">
        <v>76</v>
      </c>
      <c r="J79" s="45" t="s">
        <v>91</v>
      </c>
      <c r="K79" s="6" t="s">
        <v>116</v>
      </c>
      <c r="L79" s="33">
        <v>52048</v>
      </c>
      <c r="M79" s="34">
        <v>6</v>
      </c>
      <c r="N79" s="34">
        <v>6.125</v>
      </c>
      <c r="O79" s="35">
        <v>307</v>
      </c>
      <c r="P79" s="36">
        <v>0.06389720493610435</v>
      </c>
      <c r="Q79" s="26">
        <v>0.03229457041814021</v>
      </c>
      <c r="R79" s="26">
        <v>0.015</v>
      </c>
      <c r="S79" s="6" t="s">
        <v>39</v>
      </c>
      <c r="T79" s="6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56" customFormat="1" ht="24.75" customHeight="1">
      <c r="A80" s="10"/>
      <c r="B80" s="50"/>
      <c r="C80" s="51" t="s">
        <v>201</v>
      </c>
      <c r="D80" s="52"/>
      <c r="E80" s="52"/>
      <c r="F80" s="52"/>
      <c r="G80" s="59">
        <v>1140.4839999999997</v>
      </c>
      <c r="H80" s="52"/>
      <c r="I80" s="52"/>
      <c r="J80" s="52"/>
      <c r="K80" s="52"/>
      <c r="L80" s="52"/>
      <c r="M80" s="53">
        <v>7.174333333333332</v>
      </c>
      <c r="N80" s="53">
        <v>7.2301466666666645</v>
      </c>
      <c r="O80" s="54">
        <v>340.8054054054054</v>
      </c>
      <c r="P80" s="55">
        <v>0.07597435347154637</v>
      </c>
      <c r="Q80" s="55">
        <v>0.0466564840474639</v>
      </c>
      <c r="R80" s="55">
        <v>0.018099458335655863</v>
      </c>
      <c r="S80" s="52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ht="24.75" customHeight="1">
      <c r="C81" s="20"/>
    </row>
    <row r="82" ht="24.75" customHeight="1">
      <c r="C82" s="20"/>
    </row>
    <row r="83" ht="24.75" customHeight="1">
      <c r="C83" s="20"/>
    </row>
    <row r="84" ht="24.75" customHeight="1">
      <c r="C84" s="20"/>
    </row>
    <row r="85" ht="62.25" customHeight="1">
      <c r="C85" s="20"/>
    </row>
    <row r="86" ht="62.25" customHeight="1">
      <c r="C86" s="20"/>
    </row>
    <row r="87" ht="62.25" customHeight="1">
      <c r="C87" s="20"/>
    </row>
    <row r="88" ht="62.25" customHeight="1">
      <c r="C88" s="20"/>
    </row>
    <row r="89" ht="62.25" customHeight="1">
      <c r="C89" s="20"/>
    </row>
    <row r="90" ht="62.25" customHeight="1">
      <c r="C90" s="20"/>
    </row>
    <row r="91" ht="62.25" customHeight="1">
      <c r="C91" s="20"/>
    </row>
    <row r="92" ht="62.25" customHeight="1">
      <c r="C92" s="20"/>
    </row>
    <row r="93" ht="62.25" customHeight="1">
      <c r="C93" s="20"/>
    </row>
    <row r="94" ht="62.25" customHeight="1">
      <c r="C94" s="20"/>
    </row>
    <row r="95" ht="62.25" customHeight="1">
      <c r="C95" s="20"/>
    </row>
    <row r="96" ht="62.25" customHeight="1">
      <c r="C96" s="20"/>
    </row>
    <row r="97" ht="62.25" customHeight="1">
      <c r="C97" s="20"/>
    </row>
    <row r="98" ht="62.25" customHeight="1">
      <c r="C98" s="20"/>
    </row>
    <row r="99" ht="62.25" customHeight="1">
      <c r="C99" s="20"/>
    </row>
    <row r="100" ht="62.25" customHeight="1">
      <c r="C100" s="20"/>
    </row>
    <row r="101" ht="62.25" customHeight="1">
      <c r="C101" s="20"/>
    </row>
    <row r="102" ht="62.25" customHeight="1">
      <c r="C102" s="20"/>
    </row>
    <row r="103" ht="62.25" customHeight="1">
      <c r="C103" s="20"/>
    </row>
    <row r="104" ht="62.25" customHeight="1">
      <c r="C104" s="20"/>
    </row>
    <row r="105" ht="62.25" customHeight="1">
      <c r="C105" s="20"/>
    </row>
    <row r="106" ht="62.25" customHeight="1">
      <c r="C106" s="20"/>
    </row>
    <row r="107" ht="62.25" customHeight="1">
      <c r="C107" s="20"/>
    </row>
    <row r="108" ht="62.25" customHeight="1">
      <c r="C108" s="20"/>
    </row>
    <row r="109" ht="62.25" customHeight="1">
      <c r="C109" s="20"/>
    </row>
    <row r="110" ht="62.25" customHeight="1">
      <c r="C110" s="20"/>
    </row>
    <row r="111" ht="62.25" customHeight="1">
      <c r="C111" s="20"/>
    </row>
    <row r="112" ht="62.25" customHeight="1">
      <c r="C112" s="20"/>
    </row>
    <row r="113" ht="62.25" customHeight="1">
      <c r="C113" s="20"/>
    </row>
    <row r="114" ht="62.25" customHeight="1">
      <c r="C114" s="20"/>
    </row>
    <row r="115" ht="62.25" customHeight="1">
      <c r="C115" s="20"/>
    </row>
    <row r="116" ht="62.25" customHeight="1">
      <c r="C116" s="20"/>
    </row>
    <row r="117" ht="62.25" customHeight="1">
      <c r="C117" s="20"/>
    </row>
    <row r="118" ht="62.25" customHeight="1">
      <c r="C118" s="20"/>
    </row>
    <row r="119" ht="62.25" customHeight="1">
      <c r="C119" s="20"/>
    </row>
    <row r="120" ht="62.25" customHeight="1">
      <c r="C120" s="20"/>
    </row>
    <row r="121" ht="62.25" customHeight="1">
      <c r="C121" s="20"/>
    </row>
    <row r="122" ht="62.25" customHeight="1">
      <c r="C122" s="20"/>
    </row>
    <row r="123" ht="62.25" customHeight="1">
      <c r="C123" s="20"/>
    </row>
    <row r="124" ht="62.25" customHeight="1">
      <c r="C124" s="20"/>
    </row>
    <row r="125" ht="62.25" customHeight="1">
      <c r="C125" s="20"/>
    </row>
    <row r="126" ht="62.25" customHeight="1">
      <c r="C126" s="20"/>
    </row>
    <row r="127" ht="62.25" customHeight="1">
      <c r="C127" s="20"/>
    </row>
    <row r="128" ht="62.25" customHeight="1">
      <c r="C128" s="20"/>
    </row>
    <row r="129" ht="62.25" customHeight="1">
      <c r="C129" s="20"/>
    </row>
    <row r="130" ht="62.25" customHeight="1">
      <c r="C130" s="20"/>
    </row>
    <row r="131" ht="62.25" customHeight="1">
      <c r="C131" s="20"/>
    </row>
    <row r="132" ht="62.25" customHeight="1">
      <c r="C132" s="20"/>
    </row>
    <row r="133" ht="62.25" customHeight="1">
      <c r="C133" s="20"/>
    </row>
    <row r="134" ht="62.25" customHeight="1">
      <c r="C134" s="20"/>
    </row>
    <row r="135" ht="62.25" customHeight="1">
      <c r="C135" s="20"/>
    </row>
    <row r="136" ht="62.25" customHeight="1">
      <c r="C136" s="20"/>
    </row>
    <row r="137" ht="62.25" customHeight="1">
      <c r="C137" s="20"/>
    </row>
    <row r="138" ht="62.25" customHeight="1">
      <c r="C138" s="20"/>
    </row>
    <row r="139" ht="62.25" customHeight="1">
      <c r="C139" s="20"/>
    </row>
    <row r="140" ht="62.25" customHeight="1">
      <c r="C140" s="20"/>
    </row>
    <row r="141" ht="62.25" customHeight="1">
      <c r="C141" s="20"/>
    </row>
    <row r="142" ht="62.25" customHeight="1">
      <c r="C142" s="20"/>
    </row>
    <row r="143" ht="62.25" customHeight="1">
      <c r="C143" s="20"/>
    </row>
    <row r="144" ht="62.25" customHeight="1">
      <c r="C144" s="20"/>
    </row>
    <row r="145" ht="62.25" customHeight="1">
      <c r="C145" s="20"/>
    </row>
    <row r="146" ht="62.25" customHeight="1">
      <c r="C146" s="20"/>
    </row>
    <row r="147" ht="62.25" customHeight="1">
      <c r="C147" s="20"/>
    </row>
    <row r="148" ht="62.25" customHeight="1">
      <c r="C148" s="20"/>
    </row>
    <row r="149" ht="62.25" customHeight="1">
      <c r="C149" s="20"/>
    </row>
    <row r="150" ht="62.25" customHeight="1">
      <c r="C150" s="20"/>
    </row>
    <row r="151" ht="62.25" customHeight="1">
      <c r="C151" s="20"/>
    </row>
    <row r="152" ht="62.25" customHeight="1">
      <c r="C152" s="20"/>
    </row>
    <row r="153" ht="62.25" customHeight="1">
      <c r="C153" s="20"/>
    </row>
    <row r="154" ht="62.25" customHeight="1">
      <c r="C154" s="20"/>
    </row>
    <row r="155" ht="62.25" customHeight="1">
      <c r="C155" s="20"/>
    </row>
    <row r="156" ht="62.25" customHeight="1">
      <c r="C156" s="20"/>
    </row>
    <row r="157" ht="62.25" customHeight="1">
      <c r="C157" s="20"/>
    </row>
    <row r="158" ht="62.25" customHeight="1">
      <c r="C158" s="20"/>
    </row>
    <row r="159" ht="62.25" customHeight="1">
      <c r="C159" s="20"/>
    </row>
    <row r="160" ht="62.25" customHeight="1">
      <c r="C160" s="20"/>
    </row>
    <row r="161" ht="62.25" customHeight="1">
      <c r="C161" s="20"/>
    </row>
    <row r="162" ht="62.25" customHeight="1">
      <c r="C162" s="20"/>
    </row>
    <row r="163" ht="62.25" customHeight="1">
      <c r="C163" s="20"/>
    </row>
    <row r="164" ht="62.25" customHeight="1">
      <c r="C164" s="20"/>
    </row>
    <row r="165" ht="62.25" customHeight="1">
      <c r="C165" s="20"/>
    </row>
    <row r="166" ht="62.25" customHeight="1">
      <c r="C166" s="20"/>
    </row>
    <row r="167" ht="62.25" customHeight="1">
      <c r="C167" s="20"/>
    </row>
    <row r="168" ht="62.25" customHeight="1">
      <c r="C168" s="20"/>
    </row>
    <row r="169" ht="62.25" customHeight="1">
      <c r="C169" s="20"/>
    </row>
    <row r="170" ht="62.25" customHeight="1">
      <c r="C170" s="20"/>
    </row>
    <row r="171" ht="62.25" customHeight="1">
      <c r="C171" s="20"/>
    </row>
    <row r="172" ht="62.25" customHeight="1">
      <c r="C172" s="20"/>
    </row>
    <row r="173" ht="62.25" customHeight="1">
      <c r="C173" s="20"/>
    </row>
    <row r="174" ht="62.25" customHeight="1">
      <c r="C174" s="20"/>
    </row>
    <row r="175" ht="62.25" customHeight="1">
      <c r="C175" s="20"/>
    </row>
    <row r="176" ht="62.25" customHeight="1">
      <c r="C176" s="20"/>
    </row>
    <row r="177" ht="62.25" customHeight="1">
      <c r="C177" s="20"/>
    </row>
    <row r="178" ht="62.25" customHeight="1">
      <c r="C178" s="20"/>
    </row>
    <row r="179" ht="62.25" customHeight="1">
      <c r="C179" s="20"/>
    </row>
    <row r="180" ht="62.25" customHeight="1">
      <c r="C180" s="20"/>
    </row>
    <row r="181" ht="62.25" customHeight="1">
      <c r="C181" s="20"/>
    </row>
    <row r="182" ht="62.25" customHeight="1">
      <c r="C182" s="20"/>
    </row>
    <row r="183" ht="62.25" customHeight="1">
      <c r="C183" s="20"/>
    </row>
    <row r="184" ht="62.25" customHeight="1">
      <c r="C184" s="20"/>
    </row>
    <row r="185" ht="62.25" customHeight="1">
      <c r="C185" s="20"/>
    </row>
    <row r="186" ht="62.25" customHeight="1">
      <c r="C186" s="20"/>
    </row>
    <row r="187" ht="62.25" customHeight="1">
      <c r="C187" s="20"/>
    </row>
    <row r="188" ht="62.25" customHeight="1">
      <c r="C188" s="20"/>
    </row>
    <row r="189" ht="62.25" customHeight="1">
      <c r="C189" s="20"/>
    </row>
    <row r="190" ht="62.25" customHeight="1">
      <c r="C190" s="20"/>
    </row>
    <row r="191" ht="62.25" customHeight="1">
      <c r="C191" s="20"/>
    </row>
    <row r="192" ht="62.25" customHeight="1">
      <c r="C192" s="20"/>
    </row>
    <row r="193" ht="62.25" customHeight="1">
      <c r="C193" s="20"/>
    </row>
    <row r="194" ht="62.25" customHeight="1">
      <c r="C194" s="20"/>
    </row>
    <row r="195" ht="62.25" customHeight="1">
      <c r="C195" s="20"/>
    </row>
    <row r="196" ht="62.25" customHeight="1">
      <c r="C196" s="20"/>
    </row>
    <row r="197" ht="62.25" customHeight="1">
      <c r="C197" s="20"/>
    </row>
    <row r="198" ht="62.25" customHeight="1">
      <c r="C198" s="20"/>
    </row>
    <row r="199" ht="62.25" customHeight="1">
      <c r="C199" s="20"/>
    </row>
    <row r="200" ht="62.25" customHeight="1">
      <c r="C200" s="20"/>
    </row>
    <row r="201" ht="62.25" customHeight="1">
      <c r="C201" s="20"/>
    </row>
    <row r="202" ht="62.25" customHeight="1">
      <c r="C202" s="20"/>
    </row>
    <row r="203" ht="62.25" customHeight="1">
      <c r="C203" s="20"/>
    </row>
    <row r="204" ht="62.25" customHeight="1">
      <c r="C204" s="20"/>
    </row>
    <row r="205" ht="62.25" customHeight="1">
      <c r="C205" s="20"/>
    </row>
    <row r="206" ht="62.25" customHeight="1">
      <c r="C206" s="20"/>
    </row>
    <row r="207" ht="62.25" customHeight="1">
      <c r="C207" s="20"/>
    </row>
    <row r="208" ht="62.25" customHeight="1">
      <c r="C208" s="20"/>
    </row>
    <row r="209" ht="62.25" customHeight="1">
      <c r="C209" s="20"/>
    </row>
    <row r="210" ht="62.25" customHeight="1">
      <c r="C210" s="20"/>
    </row>
    <row r="211" ht="62.25" customHeight="1">
      <c r="C211" s="20"/>
    </row>
    <row r="212" ht="62.25" customHeight="1">
      <c r="C212" s="20"/>
    </row>
    <row r="213" ht="62.25" customHeight="1">
      <c r="C213" s="20"/>
    </row>
    <row r="214" ht="62.25" customHeight="1">
      <c r="C214" s="20"/>
    </row>
    <row r="215" ht="62.25" customHeight="1">
      <c r="C215" s="20"/>
    </row>
    <row r="216" ht="62.25" customHeight="1">
      <c r="C216" s="20"/>
    </row>
    <row r="217" ht="62.25" customHeight="1">
      <c r="C217" s="20"/>
    </row>
    <row r="218" ht="62.25" customHeight="1">
      <c r="C218" s="20"/>
    </row>
    <row r="219" ht="62.25" customHeight="1">
      <c r="C219" s="20"/>
    </row>
    <row r="220" ht="62.25" customHeight="1">
      <c r="C220" s="20"/>
    </row>
    <row r="221" ht="62.25" customHeight="1">
      <c r="C221" s="20"/>
    </row>
    <row r="222" ht="62.25" customHeight="1">
      <c r="C222" s="20"/>
    </row>
    <row r="223" ht="62.25" customHeight="1">
      <c r="C223" s="20"/>
    </row>
    <row r="224" ht="62.25" customHeight="1">
      <c r="C224" s="20"/>
    </row>
    <row r="225" ht="62.25" customHeight="1">
      <c r="C225" s="20"/>
    </row>
    <row r="226" ht="62.25" customHeight="1">
      <c r="C226" s="20"/>
    </row>
    <row r="227" ht="62.25" customHeight="1">
      <c r="C227" s="20"/>
    </row>
    <row r="228" ht="62.25" customHeight="1">
      <c r="C228" s="20"/>
    </row>
    <row r="229" ht="62.25" customHeight="1">
      <c r="C229" s="20"/>
    </row>
    <row r="230" ht="62.25" customHeight="1">
      <c r="C230" s="20"/>
    </row>
    <row r="231" ht="62.25" customHeight="1">
      <c r="C231" s="20"/>
    </row>
    <row r="232" ht="62.25" customHeight="1">
      <c r="C232" s="20"/>
    </row>
    <row r="233" ht="62.25" customHeight="1">
      <c r="C233" s="20"/>
    </row>
    <row r="234" ht="62.25" customHeight="1">
      <c r="C234" s="20"/>
    </row>
    <row r="235" ht="62.25" customHeight="1">
      <c r="C235" s="20"/>
    </row>
    <row r="236" ht="62.25" customHeight="1">
      <c r="C236" s="20"/>
    </row>
    <row r="237" ht="62.25" customHeight="1">
      <c r="C237" s="20"/>
    </row>
    <row r="238" ht="62.25" customHeight="1">
      <c r="C238" s="20"/>
    </row>
    <row r="239" ht="62.25" customHeight="1">
      <c r="C239" s="20"/>
    </row>
    <row r="240" ht="62.25" customHeight="1">
      <c r="C240" s="20"/>
    </row>
    <row r="241" ht="62.25" customHeight="1">
      <c r="C241" s="20"/>
    </row>
    <row r="242" ht="62.25" customHeight="1">
      <c r="C242" s="20"/>
    </row>
    <row r="243" ht="62.25" customHeight="1">
      <c r="C243" s="20"/>
    </row>
    <row r="244" ht="62.25" customHeight="1">
      <c r="C244" s="20"/>
    </row>
    <row r="245" ht="62.25" customHeight="1">
      <c r="C245" s="20"/>
    </row>
    <row r="246" ht="62.25" customHeight="1">
      <c r="C246" s="20"/>
    </row>
    <row r="247" ht="62.25" customHeight="1">
      <c r="C247" s="20"/>
    </row>
    <row r="248" ht="62.25" customHeight="1">
      <c r="C248" s="20"/>
    </row>
    <row r="249" ht="62.25" customHeight="1">
      <c r="C249" s="20"/>
    </row>
    <row r="250" ht="62.25" customHeight="1">
      <c r="C250" s="20"/>
    </row>
    <row r="251" ht="62.25" customHeight="1">
      <c r="C251" s="20"/>
    </row>
    <row r="252" ht="62.25" customHeight="1">
      <c r="C252" s="20"/>
    </row>
    <row r="253" ht="62.25" customHeight="1">
      <c r="C253" s="20"/>
    </row>
    <row r="254" ht="62.25" customHeight="1">
      <c r="C254" s="20"/>
    </row>
    <row r="255" ht="62.25" customHeight="1">
      <c r="C255" s="20"/>
    </row>
    <row r="256" ht="62.25" customHeight="1">
      <c r="C256" s="20"/>
    </row>
    <row r="257" ht="62.25" customHeight="1">
      <c r="C257" s="20"/>
    </row>
    <row r="258" ht="62.25" customHeight="1">
      <c r="C258" s="20"/>
    </row>
    <row r="259" ht="62.25" customHeight="1">
      <c r="C259" s="20"/>
    </row>
    <row r="260" ht="62.25" customHeight="1">
      <c r="C260" s="20"/>
    </row>
    <row r="261" ht="62.25" customHeight="1">
      <c r="C261" s="20"/>
    </row>
    <row r="262" ht="62.25" customHeight="1">
      <c r="C262" s="20"/>
    </row>
    <row r="263" ht="62.25" customHeight="1">
      <c r="C263" s="20"/>
    </row>
    <row r="264" ht="62.25" customHeight="1">
      <c r="C264" s="20"/>
    </row>
    <row r="265" ht="62.25" customHeight="1">
      <c r="C265" s="20"/>
    </row>
    <row r="266" ht="62.25" customHeight="1">
      <c r="C266" s="20"/>
    </row>
    <row r="267" ht="62.25" customHeight="1">
      <c r="C267" s="20"/>
    </row>
    <row r="268" ht="62.25" customHeight="1">
      <c r="C268" s="20"/>
    </row>
    <row r="269" ht="62.25" customHeight="1">
      <c r="C269" s="20"/>
    </row>
    <row r="270" ht="62.25" customHeight="1">
      <c r="C270" s="20"/>
    </row>
    <row r="271" ht="62.25" customHeight="1">
      <c r="C271" s="20"/>
    </row>
    <row r="272" ht="62.25" customHeight="1">
      <c r="C272" s="20"/>
    </row>
    <row r="273" ht="62.25" customHeight="1">
      <c r="C273" s="20"/>
    </row>
    <row r="274" ht="62.25" customHeight="1">
      <c r="C274" s="20"/>
    </row>
    <row r="275" ht="62.25" customHeight="1">
      <c r="C275" s="20"/>
    </row>
    <row r="276" ht="62.25" customHeight="1">
      <c r="C276" s="20"/>
    </row>
    <row r="277" ht="62.25" customHeight="1">
      <c r="C277" s="20"/>
    </row>
    <row r="278" ht="62.25" customHeight="1">
      <c r="C278" s="20"/>
    </row>
    <row r="279" ht="62.25" customHeight="1">
      <c r="C279" s="20"/>
    </row>
    <row r="280" ht="62.25" customHeight="1">
      <c r="C280" s="20"/>
    </row>
    <row r="281" ht="62.25" customHeight="1">
      <c r="C281" s="20"/>
    </row>
    <row r="282" ht="62.25" customHeight="1">
      <c r="C282" s="20"/>
    </row>
    <row r="283" ht="62.25" customHeight="1">
      <c r="C283" s="20"/>
    </row>
    <row r="284" ht="62.25" customHeight="1">
      <c r="C284" s="20"/>
    </row>
    <row r="285" ht="62.25" customHeight="1">
      <c r="C285" s="20"/>
    </row>
    <row r="286" ht="62.25" customHeight="1">
      <c r="C286" s="20"/>
    </row>
    <row r="287" ht="62.25" customHeight="1">
      <c r="C287" s="20"/>
    </row>
    <row r="288" ht="62.25" customHeight="1">
      <c r="C288" s="20"/>
    </row>
    <row r="289" ht="62.25" customHeight="1">
      <c r="C289" s="20"/>
    </row>
    <row r="290" ht="62.25" customHeight="1">
      <c r="C290" s="20"/>
    </row>
    <row r="291" ht="62.25" customHeight="1">
      <c r="C291" s="20"/>
    </row>
    <row r="292" ht="62.25" customHeight="1">
      <c r="C292" s="20"/>
    </row>
    <row r="293" ht="62.25" customHeight="1">
      <c r="C293" s="20"/>
    </row>
    <row r="294" ht="62.25" customHeight="1">
      <c r="C294" s="20"/>
    </row>
    <row r="295" ht="62.25" customHeight="1">
      <c r="C295" s="20"/>
    </row>
    <row r="296" ht="62.25" customHeight="1">
      <c r="C296" s="20"/>
    </row>
    <row r="297" ht="62.25" customHeight="1">
      <c r="C297" s="20"/>
    </row>
    <row r="298" ht="62.25" customHeight="1">
      <c r="C298" s="20"/>
    </row>
    <row r="299" ht="62.25" customHeight="1">
      <c r="C299" s="20"/>
    </row>
    <row r="300" ht="62.25" customHeight="1">
      <c r="C300" s="20"/>
    </row>
    <row r="301" ht="62.25" customHeight="1">
      <c r="C301" s="20"/>
    </row>
    <row r="302" ht="62.25" customHeight="1">
      <c r="C302" s="20"/>
    </row>
    <row r="303" ht="62.25" customHeight="1">
      <c r="C303" s="20"/>
    </row>
    <row r="304" ht="62.25" customHeight="1">
      <c r="C304" s="20"/>
    </row>
    <row r="305" ht="62.25" customHeight="1">
      <c r="C305" s="20"/>
    </row>
    <row r="306" ht="62.25" customHeight="1">
      <c r="C306" s="20"/>
    </row>
    <row r="307" ht="62.25" customHeight="1">
      <c r="C307" s="20"/>
    </row>
    <row r="308" ht="62.25" customHeight="1">
      <c r="C308" s="20"/>
    </row>
    <row r="309" ht="62.25" customHeight="1">
      <c r="C309" s="20"/>
    </row>
    <row r="310" ht="62.25" customHeight="1">
      <c r="C310" s="20"/>
    </row>
    <row r="311" ht="62.25" customHeight="1">
      <c r="C311" s="20"/>
    </row>
    <row r="312" ht="62.25" customHeight="1">
      <c r="C312" s="20"/>
    </row>
    <row r="313" ht="62.25" customHeight="1">
      <c r="C313" s="20"/>
    </row>
    <row r="314" ht="62.25" customHeight="1">
      <c r="C314" s="20"/>
    </row>
    <row r="315" ht="62.25" customHeight="1">
      <c r="C315" s="20"/>
    </row>
    <row r="316" ht="62.25" customHeight="1">
      <c r="C316" s="20"/>
    </row>
    <row r="317" spans="3:4" ht="62.25" customHeight="1">
      <c r="C317" s="47" t="s">
        <v>124</v>
      </c>
      <c r="D317" s="6"/>
    </row>
    <row r="318" ht="62.25" customHeight="1">
      <c r="C318" s="20"/>
    </row>
    <row r="319" ht="62.25" customHeight="1">
      <c r="C319" s="20"/>
    </row>
    <row r="320" ht="62.25" customHeight="1">
      <c r="C320" s="20"/>
    </row>
    <row r="321" ht="62.25" customHeight="1">
      <c r="C321" s="20"/>
    </row>
    <row r="322" ht="62.25" customHeight="1">
      <c r="C322" s="20"/>
    </row>
    <row r="323" ht="62.25" customHeight="1">
      <c r="C323" s="20"/>
    </row>
    <row r="324" ht="62.25" customHeight="1">
      <c r="C324" s="20"/>
    </row>
    <row r="325" ht="62.25" customHeight="1">
      <c r="C325" s="20"/>
    </row>
    <row r="326" ht="62.25" customHeight="1">
      <c r="C326" s="20"/>
    </row>
    <row r="327" ht="62.25" customHeight="1">
      <c r="C327" s="20"/>
    </row>
    <row r="328" ht="62.25" customHeight="1">
      <c r="C328" s="20"/>
    </row>
    <row r="329" ht="62.25" customHeight="1">
      <c r="C329" s="20"/>
    </row>
    <row r="330" ht="62.25" customHeight="1">
      <c r="C330" s="20"/>
    </row>
    <row r="331" ht="62.25" customHeight="1">
      <c r="C331" s="20"/>
    </row>
    <row r="332" ht="62.25" customHeight="1">
      <c r="C332" s="20"/>
    </row>
    <row r="333" ht="62.25" customHeight="1">
      <c r="C333" s="20"/>
    </row>
    <row r="334" ht="62.25" customHeight="1">
      <c r="C334" s="20"/>
    </row>
    <row r="335" ht="62.25" customHeight="1">
      <c r="C335" s="20"/>
    </row>
    <row r="336" ht="62.25" customHeight="1">
      <c r="C336" s="20"/>
    </row>
    <row r="337" ht="62.25" customHeight="1">
      <c r="C337" s="20"/>
    </row>
    <row r="338" ht="62.25" customHeight="1">
      <c r="C338" s="20"/>
    </row>
    <row r="339" ht="62.25" customHeight="1">
      <c r="C339" s="20"/>
    </row>
    <row r="340" ht="62.25" customHeight="1">
      <c r="C340" s="20"/>
    </row>
    <row r="341" ht="62.25" customHeight="1">
      <c r="C341" s="20"/>
    </row>
    <row r="342" ht="62.25" customHeight="1">
      <c r="C342" s="20"/>
    </row>
    <row r="343" ht="62.25" customHeight="1">
      <c r="C343" s="20"/>
    </row>
    <row r="344" ht="62.25" customHeight="1">
      <c r="C344" s="20"/>
    </row>
    <row r="345" ht="62.25" customHeight="1">
      <c r="C345" s="20"/>
    </row>
    <row r="346" ht="62.25" customHeight="1">
      <c r="C346" s="20"/>
    </row>
    <row r="347" ht="62.25" customHeight="1">
      <c r="C347" s="20"/>
    </row>
    <row r="348" ht="62.25" customHeight="1">
      <c r="C348" s="20"/>
    </row>
    <row r="349" ht="62.25" customHeight="1">
      <c r="C349" s="20"/>
    </row>
    <row r="350" ht="62.25" customHeight="1">
      <c r="C350" s="20"/>
    </row>
    <row r="351" ht="62.25" customHeight="1">
      <c r="C351" s="20"/>
    </row>
    <row r="352" ht="62.25" customHeight="1">
      <c r="C352" s="20"/>
    </row>
    <row r="353" ht="62.25" customHeight="1">
      <c r="C353" s="20"/>
    </row>
    <row r="354" ht="62.25" customHeight="1">
      <c r="C354" s="20"/>
    </row>
    <row r="355" ht="62.25" customHeight="1">
      <c r="C355" s="20"/>
    </row>
    <row r="356" ht="62.25" customHeight="1">
      <c r="C356" s="20"/>
    </row>
    <row r="357" ht="62.25" customHeight="1">
      <c r="C357" s="20"/>
    </row>
    <row r="358" ht="62.25" customHeight="1">
      <c r="C358" s="20"/>
    </row>
    <row r="359" ht="62.25" customHeight="1">
      <c r="C359" s="20"/>
    </row>
    <row r="360" ht="62.25" customHeight="1">
      <c r="C360" s="20"/>
    </row>
    <row r="361" ht="62.25" customHeight="1">
      <c r="C361" s="20"/>
    </row>
    <row r="362" ht="62.25" customHeight="1">
      <c r="C362" s="20"/>
    </row>
    <row r="363" ht="62.25" customHeight="1">
      <c r="C363" s="20"/>
    </row>
    <row r="364" ht="62.25" customHeight="1">
      <c r="C364" s="20"/>
    </row>
    <row r="365" ht="62.25" customHeight="1">
      <c r="C365" s="20"/>
    </row>
    <row r="366" ht="62.25" customHeight="1">
      <c r="C366" s="20"/>
    </row>
    <row r="367" ht="62.25" customHeight="1">
      <c r="C367" s="20"/>
    </row>
    <row r="368" ht="62.25" customHeight="1">
      <c r="C368" s="20"/>
    </row>
    <row r="369" ht="62.25" customHeight="1">
      <c r="C369" s="20"/>
    </row>
    <row r="370" ht="62.25" customHeight="1">
      <c r="C370" s="20"/>
    </row>
    <row r="371" ht="62.25" customHeight="1">
      <c r="C371" s="20"/>
    </row>
    <row r="372" ht="62.25" customHeight="1">
      <c r="C372" s="20"/>
    </row>
    <row r="373" ht="62.25" customHeight="1">
      <c r="C373" s="20"/>
    </row>
    <row r="374" ht="62.25" customHeight="1">
      <c r="C374" s="20"/>
    </row>
    <row r="375" ht="62.25" customHeight="1">
      <c r="C375" s="20"/>
    </row>
    <row r="376" ht="62.25" customHeight="1">
      <c r="C376" s="20"/>
    </row>
    <row r="377" ht="62.25" customHeight="1">
      <c r="C377" s="20"/>
    </row>
    <row r="378" ht="62.25" customHeight="1">
      <c r="C378" s="20"/>
    </row>
    <row r="379" ht="62.25" customHeight="1">
      <c r="C379" s="20"/>
    </row>
    <row r="380" ht="62.25" customHeight="1">
      <c r="C380" s="20"/>
    </row>
    <row r="381" ht="62.25" customHeight="1">
      <c r="C381" s="20"/>
    </row>
    <row r="382" ht="62.25" customHeight="1">
      <c r="C382" s="20"/>
    </row>
    <row r="383" ht="62.25" customHeight="1">
      <c r="C383" s="20"/>
    </row>
    <row r="384" ht="62.25" customHeight="1">
      <c r="C384" s="20"/>
    </row>
    <row r="385" ht="62.25" customHeight="1">
      <c r="C385" s="20"/>
    </row>
    <row r="386" ht="62.25" customHeight="1">
      <c r="C386" s="20"/>
    </row>
    <row r="387" ht="62.25" customHeight="1">
      <c r="C387" s="20"/>
    </row>
    <row r="388" ht="62.25" customHeight="1">
      <c r="C388" s="20"/>
    </row>
    <row r="389" ht="62.25" customHeight="1">
      <c r="C389" s="20"/>
    </row>
    <row r="390" ht="62.25" customHeight="1">
      <c r="C390" s="20"/>
    </row>
    <row r="391" ht="62.25" customHeight="1">
      <c r="C391" s="20"/>
    </row>
    <row r="392" ht="62.25" customHeight="1">
      <c r="C392" s="20"/>
    </row>
    <row r="393" ht="62.25" customHeight="1">
      <c r="C393" s="20"/>
    </row>
    <row r="394" ht="62.25" customHeight="1">
      <c r="C394" s="20"/>
    </row>
    <row r="395" ht="62.25" customHeight="1">
      <c r="C395" s="20"/>
    </row>
    <row r="396" ht="62.25" customHeight="1">
      <c r="C396" s="20"/>
    </row>
    <row r="397" ht="62.25" customHeight="1">
      <c r="C397" s="20"/>
    </row>
    <row r="398" ht="62.25" customHeight="1">
      <c r="C398" s="20"/>
    </row>
    <row r="399" ht="62.25" customHeight="1">
      <c r="C399" s="20"/>
    </row>
    <row r="400" ht="62.25" customHeight="1">
      <c r="C400" s="20"/>
    </row>
    <row r="401" ht="62.25" customHeight="1">
      <c r="C401" s="20"/>
    </row>
    <row r="402" ht="62.25" customHeight="1">
      <c r="C402" s="20"/>
    </row>
    <row r="403" ht="62.25" customHeight="1">
      <c r="C403" s="20"/>
    </row>
    <row r="404" ht="62.25" customHeight="1">
      <c r="C404" s="20"/>
    </row>
    <row r="405" ht="62.25" customHeight="1">
      <c r="C405" s="20"/>
    </row>
    <row r="406" ht="62.25" customHeight="1">
      <c r="C406" s="20"/>
    </row>
    <row r="407" ht="62.25" customHeight="1">
      <c r="C407" s="20"/>
    </row>
    <row r="408" ht="62.25" customHeight="1">
      <c r="C408" s="20"/>
    </row>
    <row r="409" ht="62.25" customHeight="1">
      <c r="C409" s="20"/>
    </row>
    <row r="410" ht="62.25" customHeight="1">
      <c r="C410" s="20"/>
    </row>
    <row r="411" ht="62.25" customHeight="1">
      <c r="C411" s="20"/>
    </row>
    <row r="412" ht="62.25" customHeight="1">
      <c r="C412" s="20"/>
    </row>
    <row r="413" ht="62.25" customHeight="1">
      <c r="C413" s="20"/>
    </row>
    <row r="414" ht="62.25" customHeight="1">
      <c r="C414" s="20"/>
    </row>
    <row r="415" ht="62.25" customHeight="1">
      <c r="C415" s="20"/>
    </row>
    <row r="416" ht="62.25" customHeight="1">
      <c r="C416" s="20"/>
    </row>
    <row r="417" ht="62.25" customHeight="1">
      <c r="C417" s="20"/>
    </row>
    <row r="418" ht="62.25" customHeight="1">
      <c r="C418" s="20"/>
    </row>
    <row r="419" ht="62.25" customHeight="1">
      <c r="C419" s="20"/>
    </row>
    <row r="420" ht="62.25" customHeight="1">
      <c r="C420" s="20"/>
    </row>
    <row r="421" ht="62.25" customHeight="1">
      <c r="C421" s="20"/>
    </row>
    <row r="422" ht="62.25" customHeight="1">
      <c r="C422" s="20"/>
    </row>
    <row r="423" ht="62.25" customHeight="1">
      <c r="C423" s="20"/>
    </row>
    <row r="424" ht="62.25" customHeight="1">
      <c r="C424" s="20"/>
    </row>
    <row r="425" ht="62.25" customHeight="1">
      <c r="C425" s="20"/>
    </row>
    <row r="426" ht="62.25" customHeight="1">
      <c r="C426" s="20"/>
    </row>
    <row r="427" ht="62.25" customHeight="1">
      <c r="C427" s="20"/>
    </row>
    <row r="428" ht="62.25" customHeight="1">
      <c r="C428" s="20"/>
    </row>
    <row r="429" ht="62.25" customHeight="1">
      <c r="C429" s="20"/>
    </row>
    <row r="430" ht="62.25" customHeight="1">
      <c r="C430" s="20"/>
    </row>
    <row r="431" ht="62.25" customHeight="1">
      <c r="C431" s="20"/>
    </row>
    <row r="432" ht="62.25" customHeight="1">
      <c r="C432" s="20"/>
    </row>
    <row r="433" ht="62.25" customHeight="1">
      <c r="C433" s="20"/>
    </row>
    <row r="434" ht="62.25" customHeight="1">
      <c r="C434" s="20"/>
    </row>
    <row r="435" ht="62.25" customHeight="1">
      <c r="C435" s="20"/>
    </row>
    <row r="436" ht="62.25" customHeight="1">
      <c r="C436" s="20"/>
    </row>
    <row r="437" ht="62.25" customHeight="1">
      <c r="C437" s="20"/>
    </row>
    <row r="438" ht="62.25" customHeight="1">
      <c r="C438" s="20"/>
    </row>
    <row r="439" ht="62.25" customHeight="1">
      <c r="C439" s="20"/>
    </row>
    <row r="440" ht="62.25" customHeight="1">
      <c r="C440" s="20"/>
    </row>
    <row r="441" ht="62.25" customHeight="1">
      <c r="C441" s="20"/>
    </row>
    <row r="442" ht="62.25" customHeight="1">
      <c r="C442" s="20"/>
    </row>
    <row r="443" ht="62.25" customHeight="1">
      <c r="C443" s="20"/>
    </row>
    <row r="444" ht="62.25" customHeight="1">
      <c r="C444" s="20"/>
    </row>
    <row r="445" ht="62.25" customHeight="1">
      <c r="C445" s="20"/>
    </row>
    <row r="446" ht="62.25" customHeight="1">
      <c r="C446" s="20"/>
    </row>
    <row r="447" ht="62.25" customHeight="1">
      <c r="C447" s="20"/>
    </row>
    <row r="448" ht="62.25" customHeight="1">
      <c r="C448" s="20"/>
    </row>
    <row r="449" ht="62.25" customHeight="1">
      <c r="C449" s="20"/>
    </row>
    <row r="450" ht="62.25" customHeight="1">
      <c r="C450" s="20"/>
    </row>
    <row r="451" ht="62.25" customHeight="1">
      <c r="C451" s="20"/>
    </row>
    <row r="452" ht="62.25" customHeight="1">
      <c r="C452" s="20"/>
    </row>
    <row r="453" ht="62.25" customHeight="1">
      <c r="C453" s="20"/>
    </row>
    <row r="454" ht="62.25" customHeight="1">
      <c r="C454" s="20"/>
    </row>
    <row r="455" ht="62.25" customHeight="1">
      <c r="C455" s="20"/>
    </row>
    <row r="456" ht="62.25" customHeight="1">
      <c r="C456" s="20"/>
    </row>
    <row r="457" ht="62.25" customHeight="1">
      <c r="C457" s="20"/>
    </row>
    <row r="458" ht="62.25" customHeight="1">
      <c r="C458" s="20"/>
    </row>
    <row r="459" ht="62.25" customHeight="1">
      <c r="C459" s="20"/>
    </row>
    <row r="460" ht="62.25" customHeight="1">
      <c r="C460" s="20"/>
    </row>
    <row r="461" ht="62.25" customHeight="1">
      <c r="C461" s="20"/>
    </row>
    <row r="462" ht="62.25" customHeight="1">
      <c r="C462" s="20"/>
    </row>
    <row r="463" ht="62.25" customHeight="1">
      <c r="C463" s="20"/>
    </row>
    <row r="464" ht="62.25" customHeight="1">
      <c r="C464" s="20"/>
    </row>
    <row r="465" ht="62.25" customHeight="1">
      <c r="C465" s="20"/>
    </row>
    <row r="466" ht="62.25" customHeight="1">
      <c r="C466" s="20"/>
    </row>
    <row r="467" ht="62.25" customHeight="1">
      <c r="C467" s="20"/>
    </row>
    <row r="468" ht="62.25" customHeight="1">
      <c r="C468" s="20"/>
    </row>
    <row r="469" ht="62.25" customHeight="1">
      <c r="C469" s="20"/>
    </row>
    <row r="470" ht="62.25" customHeight="1">
      <c r="C470" s="20"/>
    </row>
    <row r="471" ht="62.25" customHeight="1">
      <c r="C471" s="20"/>
    </row>
    <row r="472" ht="62.25" customHeight="1">
      <c r="C472" s="20"/>
    </row>
    <row r="473" ht="62.25" customHeight="1">
      <c r="C473" s="20"/>
    </row>
    <row r="474" ht="62.25" customHeight="1">
      <c r="C474" s="20"/>
    </row>
    <row r="475" ht="62.25" customHeight="1">
      <c r="C475" s="20"/>
    </row>
    <row r="476" ht="62.25" customHeight="1">
      <c r="C476" s="20"/>
    </row>
    <row r="477" ht="62.25" customHeight="1">
      <c r="C477" s="20"/>
    </row>
    <row r="478" ht="62.25" customHeight="1">
      <c r="C478" s="20"/>
    </row>
    <row r="479" ht="62.25" customHeight="1">
      <c r="C479" s="20"/>
    </row>
    <row r="480" ht="62.25" customHeight="1">
      <c r="C480" s="20"/>
    </row>
    <row r="481" ht="62.25" customHeight="1">
      <c r="C481" s="20"/>
    </row>
    <row r="482" ht="62.25" customHeight="1">
      <c r="C482" s="20"/>
    </row>
    <row r="483" ht="62.25" customHeight="1">
      <c r="C483" s="20"/>
    </row>
    <row r="484" ht="62.25" customHeight="1">
      <c r="C484" s="20"/>
    </row>
    <row r="485" ht="62.25" customHeight="1">
      <c r="C485" s="20"/>
    </row>
    <row r="486" ht="62.25" customHeight="1">
      <c r="C486" s="20"/>
    </row>
    <row r="487" ht="62.25" customHeight="1">
      <c r="C487" s="20"/>
    </row>
    <row r="488" ht="62.25" customHeight="1">
      <c r="C488" s="20"/>
    </row>
    <row r="489" ht="62.25" customHeight="1">
      <c r="C489" s="20"/>
    </row>
    <row r="490" ht="62.25" customHeight="1">
      <c r="C490" s="20"/>
    </row>
    <row r="491" ht="62.25" customHeight="1">
      <c r="C491" s="20"/>
    </row>
    <row r="492" ht="62.25" customHeight="1">
      <c r="C492" s="20"/>
    </row>
    <row r="493" ht="62.25" customHeight="1">
      <c r="C493" s="20"/>
    </row>
    <row r="494" ht="62.25" customHeight="1">
      <c r="C494" s="20"/>
    </row>
    <row r="495" ht="62.25" customHeight="1">
      <c r="C495" s="20"/>
    </row>
    <row r="496" ht="62.25" customHeight="1">
      <c r="C496" s="20"/>
    </row>
    <row r="497" ht="62.25" customHeight="1">
      <c r="C497" s="20"/>
    </row>
    <row r="498" ht="62.25" customHeight="1">
      <c r="C498" s="20"/>
    </row>
    <row r="499" ht="62.25" customHeight="1">
      <c r="C499" s="20"/>
    </row>
    <row r="500" ht="62.25" customHeight="1">
      <c r="C500" s="20"/>
    </row>
    <row r="501" ht="62.25" customHeight="1">
      <c r="C501" s="20"/>
    </row>
    <row r="502" ht="62.25" customHeight="1">
      <c r="C502" s="20"/>
    </row>
    <row r="503" ht="62.25" customHeight="1">
      <c r="C503" s="20"/>
    </row>
    <row r="504" ht="62.25" customHeight="1">
      <c r="C504" s="20"/>
    </row>
    <row r="505" ht="62.25" customHeight="1">
      <c r="C505" s="20"/>
    </row>
    <row r="506" ht="62.25" customHeight="1">
      <c r="C506" s="20"/>
    </row>
    <row r="507" ht="62.25" customHeight="1">
      <c r="C507" s="20"/>
    </row>
    <row r="508" ht="62.25" customHeight="1">
      <c r="C508" s="20"/>
    </row>
    <row r="509" ht="62.25" customHeight="1">
      <c r="C509" s="20"/>
    </row>
    <row r="510" ht="62.25" customHeight="1">
      <c r="C510" s="20"/>
    </row>
    <row r="511" ht="62.25" customHeight="1">
      <c r="C511" s="20"/>
    </row>
    <row r="512" ht="62.25" customHeight="1">
      <c r="C512" s="20"/>
    </row>
    <row r="513" ht="62.25" customHeight="1">
      <c r="C513" s="20"/>
    </row>
    <row r="514" ht="62.25" customHeight="1">
      <c r="C514" s="20"/>
    </row>
    <row r="515" ht="62.25" customHeight="1">
      <c r="C515" s="20"/>
    </row>
    <row r="516" ht="62.25" customHeight="1">
      <c r="C516" s="20"/>
    </row>
    <row r="517" ht="62.25" customHeight="1">
      <c r="C517" s="20"/>
    </row>
    <row r="518" ht="62.25" customHeight="1">
      <c r="C518" s="20"/>
    </row>
    <row r="519" ht="62.25" customHeight="1">
      <c r="C519" s="20"/>
    </row>
    <row r="520" ht="62.25" customHeight="1">
      <c r="C520" s="20"/>
    </row>
    <row r="521" ht="62.25" customHeight="1">
      <c r="C521" s="20"/>
    </row>
    <row r="522" ht="62.25" customHeight="1">
      <c r="C522" s="20"/>
    </row>
    <row r="523" ht="62.25" customHeight="1">
      <c r="C523" s="20"/>
    </row>
    <row r="524" ht="62.25" customHeight="1">
      <c r="C524" s="20"/>
    </row>
    <row r="525" ht="62.25" customHeight="1">
      <c r="C525" s="20"/>
    </row>
    <row r="526" ht="62.25" customHeight="1">
      <c r="C526" s="20"/>
    </row>
    <row r="527" ht="62.25" customHeight="1">
      <c r="C527" s="20"/>
    </row>
    <row r="528" ht="62.25" customHeight="1">
      <c r="C528" s="20"/>
    </row>
    <row r="529" ht="62.25" customHeight="1">
      <c r="C529" s="20"/>
    </row>
    <row r="530" ht="62.25" customHeight="1">
      <c r="C530" s="20"/>
    </row>
    <row r="531" ht="62.25" customHeight="1">
      <c r="C531" s="20"/>
    </row>
    <row r="532" ht="62.25" customHeight="1">
      <c r="C532" s="20"/>
    </row>
    <row r="533" ht="62.25" customHeight="1">
      <c r="C533" s="20"/>
    </row>
    <row r="534" ht="62.25" customHeight="1">
      <c r="C534" s="20"/>
    </row>
    <row r="535" ht="62.25" customHeight="1">
      <c r="C535" s="20"/>
    </row>
    <row r="536" ht="62.25" customHeight="1">
      <c r="C536" s="20"/>
    </row>
    <row r="537" ht="62.25" customHeight="1">
      <c r="C537" s="20"/>
    </row>
    <row r="538" ht="62.25" customHeight="1">
      <c r="C538" s="20"/>
    </row>
    <row r="539" ht="62.25" customHeight="1">
      <c r="C539" s="20"/>
    </row>
    <row r="540" ht="62.25" customHeight="1">
      <c r="C540" s="20"/>
    </row>
    <row r="541" ht="62.25" customHeight="1">
      <c r="C541" s="20"/>
    </row>
    <row r="542" ht="62.25" customHeight="1">
      <c r="C542" s="20"/>
    </row>
    <row r="543" ht="62.25" customHeight="1">
      <c r="C543" s="20"/>
    </row>
    <row r="544" ht="62.25" customHeight="1">
      <c r="C544" s="20"/>
    </row>
    <row r="545" ht="62.25" customHeight="1">
      <c r="C545" s="20"/>
    </row>
    <row r="546" ht="62.25" customHeight="1">
      <c r="C546" s="20"/>
    </row>
    <row r="547" ht="62.25" customHeight="1">
      <c r="C547" s="20"/>
    </row>
    <row r="548" ht="62.25" customHeight="1">
      <c r="C548" s="20"/>
    </row>
    <row r="549" ht="62.25" customHeight="1">
      <c r="C549" s="20"/>
    </row>
    <row r="550" ht="62.25" customHeight="1">
      <c r="C550" s="20"/>
    </row>
    <row r="551" ht="62.25" customHeight="1">
      <c r="C551" s="20"/>
    </row>
    <row r="552" ht="62.25" customHeight="1">
      <c r="C552" s="20"/>
    </row>
    <row r="553" ht="62.25" customHeight="1">
      <c r="C553" s="20"/>
    </row>
    <row r="554" ht="62.25" customHeight="1">
      <c r="C554" s="20"/>
    </row>
    <row r="555" ht="62.25" customHeight="1">
      <c r="C555" s="20"/>
    </row>
    <row r="556" ht="62.25" customHeight="1">
      <c r="C556" s="20"/>
    </row>
    <row r="557" ht="62.25" customHeight="1">
      <c r="C557" s="20"/>
    </row>
    <row r="558" ht="62.25" customHeight="1">
      <c r="C558" s="20"/>
    </row>
    <row r="559" ht="62.25" customHeight="1">
      <c r="C559" s="20"/>
    </row>
    <row r="560" ht="62.25" customHeight="1">
      <c r="C560" s="20"/>
    </row>
    <row r="561" ht="62.25" customHeight="1">
      <c r="C561" s="20"/>
    </row>
    <row r="562" ht="62.25" customHeight="1">
      <c r="C562" s="20"/>
    </row>
    <row r="563" ht="62.25" customHeight="1">
      <c r="C563" s="20"/>
    </row>
    <row r="564" ht="62.25" customHeight="1">
      <c r="C564" s="20"/>
    </row>
    <row r="565" ht="62.25" customHeight="1">
      <c r="C565" s="20"/>
    </row>
    <row r="566" ht="62.25" customHeight="1">
      <c r="C566" s="20"/>
    </row>
    <row r="567" ht="62.25" customHeight="1">
      <c r="C567" s="20"/>
    </row>
    <row r="568" ht="62.25" customHeight="1">
      <c r="C568" s="20"/>
    </row>
    <row r="569" ht="62.25" customHeight="1">
      <c r="C569" s="20"/>
    </row>
    <row r="570" ht="62.25" customHeight="1">
      <c r="C570" s="20"/>
    </row>
    <row r="571" ht="62.25" customHeight="1">
      <c r="C571" s="20"/>
    </row>
    <row r="572" ht="62.25" customHeight="1">
      <c r="C572" s="20"/>
    </row>
    <row r="573" ht="62.25" customHeight="1">
      <c r="C573" s="20"/>
    </row>
    <row r="574" ht="62.25" customHeight="1">
      <c r="C574" s="20"/>
    </row>
    <row r="575" ht="62.25" customHeight="1">
      <c r="C575" s="20"/>
    </row>
    <row r="576" ht="62.25" customHeight="1">
      <c r="C576" s="20"/>
    </row>
    <row r="577" ht="62.25" customHeight="1">
      <c r="C577" s="20"/>
    </row>
    <row r="578" ht="62.25" customHeight="1">
      <c r="C578" s="20"/>
    </row>
    <row r="579" ht="62.25" customHeight="1">
      <c r="C579" s="20"/>
    </row>
    <row r="580" ht="62.25" customHeight="1">
      <c r="C580" s="20"/>
    </row>
    <row r="581" ht="62.25" customHeight="1">
      <c r="C581" s="20"/>
    </row>
    <row r="582" ht="62.25" customHeight="1">
      <c r="C582" s="20"/>
    </row>
    <row r="583" ht="62.25" customHeight="1">
      <c r="C583" s="20"/>
    </row>
    <row r="584" ht="62.25" customHeight="1">
      <c r="C584" s="20"/>
    </row>
    <row r="585" ht="62.25" customHeight="1">
      <c r="C585" s="20"/>
    </row>
    <row r="586" ht="62.25" customHeight="1">
      <c r="C586" s="20"/>
    </row>
    <row r="587" ht="62.25" customHeight="1">
      <c r="C587" s="20"/>
    </row>
    <row r="588" ht="62.25" customHeight="1">
      <c r="C588" s="20"/>
    </row>
    <row r="589" ht="62.25" customHeight="1">
      <c r="C589" s="20"/>
    </row>
    <row r="590" ht="62.25" customHeight="1">
      <c r="C590" s="20"/>
    </row>
    <row r="591" ht="62.25" customHeight="1">
      <c r="C591" s="20"/>
    </row>
    <row r="592" ht="62.25" customHeight="1">
      <c r="C592" s="20"/>
    </row>
    <row r="593" ht="62.25" customHeight="1">
      <c r="C593" s="20"/>
    </row>
    <row r="594" ht="62.25" customHeight="1">
      <c r="C594" s="20"/>
    </row>
    <row r="595" ht="62.25" customHeight="1">
      <c r="C595" s="20"/>
    </row>
    <row r="596" ht="62.25" customHeight="1">
      <c r="C596" s="20"/>
    </row>
    <row r="597" ht="62.25" customHeight="1">
      <c r="C597" s="20"/>
    </row>
    <row r="598" ht="62.25" customHeight="1">
      <c r="C598" s="20"/>
    </row>
    <row r="599" ht="62.25" customHeight="1">
      <c r="C599" s="20"/>
    </row>
    <row r="600" ht="62.25" customHeight="1">
      <c r="C600" s="20"/>
    </row>
    <row r="601" ht="62.25" customHeight="1">
      <c r="C601" s="20"/>
    </row>
    <row r="602" ht="62.25" customHeight="1">
      <c r="C602" s="20"/>
    </row>
    <row r="603" ht="62.25" customHeight="1">
      <c r="C603" s="20"/>
    </row>
    <row r="604" ht="62.25" customHeight="1">
      <c r="C604" s="20"/>
    </row>
    <row r="605" ht="62.25" customHeight="1">
      <c r="C605" s="20"/>
    </row>
    <row r="606" ht="62.25" customHeight="1">
      <c r="C606" s="20"/>
    </row>
    <row r="607" ht="62.25" customHeight="1">
      <c r="C607" s="20"/>
    </row>
    <row r="608" ht="62.25" customHeight="1">
      <c r="C608" s="20"/>
    </row>
    <row r="609" ht="62.25" customHeight="1">
      <c r="C609" s="20"/>
    </row>
    <row r="610" ht="62.25" customHeight="1">
      <c r="C610" s="20"/>
    </row>
    <row r="611" ht="62.25" customHeight="1">
      <c r="C611" s="20"/>
    </row>
    <row r="612" ht="62.25" customHeight="1">
      <c r="C612" s="20"/>
    </row>
    <row r="613" ht="62.25" customHeight="1">
      <c r="C613" s="20"/>
    </row>
    <row r="614" ht="62.25" customHeight="1">
      <c r="C614" s="20"/>
    </row>
    <row r="615" ht="62.25" customHeight="1">
      <c r="C615" s="20"/>
    </row>
    <row r="616" ht="62.25" customHeight="1">
      <c r="C616" s="20"/>
    </row>
    <row r="617" ht="62.25" customHeight="1">
      <c r="C617" s="20"/>
    </row>
    <row r="618" ht="62.25" customHeight="1">
      <c r="C618" s="20"/>
    </row>
    <row r="619" ht="62.25" customHeight="1">
      <c r="C619" s="20"/>
    </row>
    <row r="620" ht="62.25" customHeight="1">
      <c r="C620" s="20"/>
    </row>
    <row r="621" ht="62.25" customHeight="1">
      <c r="C621" s="20"/>
    </row>
    <row r="622" ht="62.25" customHeight="1">
      <c r="C622" s="20"/>
    </row>
    <row r="623" ht="62.25" customHeight="1">
      <c r="C623" s="20"/>
    </row>
    <row r="624" ht="62.25" customHeight="1">
      <c r="C624" s="20"/>
    </row>
    <row r="625" ht="62.25" customHeight="1">
      <c r="C625" s="20"/>
    </row>
    <row r="626" ht="62.25" customHeight="1">
      <c r="C626" s="20"/>
    </row>
    <row r="627" ht="62.25" customHeight="1">
      <c r="C627" s="20"/>
    </row>
    <row r="628" ht="62.25" customHeight="1">
      <c r="C628" s="20"/>
    </row>
    <row r="629" ht="62.25" customHeight="1">
      <c r="C629" s="20"/>
    </row>
    <row r="630" ht="62.25" customHeight="1">
      <c r="C630" s="20"/>
    </row>
    <row r="631" ht="62.25" customHeight="1">
      <c r="C631" s="20"/>
    </row>
    <row r="632" ht="62.25" customHeight="1">
      <c r="C632" s="20"/>
    </row>
    <row r="633" ht="62.25" customHeight="1">
      <c r="C633" s="20"/>
    </row>
    <row r="634" ht="62.25" customHeight="1">
      <c r="C634" s="20"/>
    </row>
    <row r="635" ht="62.25" customHeight="1">
      <c r="C635" s="20"/>
    </row>
    <row r="636" ht="62.25" customHeight="1">
      <c r="C636" s="20"/>
    </row>
    <row r="637" ht="62.25" customHeight="1">
      <c r="C637" s="20"/>
    </row>
    <row r="638" ht="62.25" customHeight="1">
      <c r="C638" s="20"/>
    </row>
    <row r="639" ht="62.25" customHeight="1">
      <c r="C639" s="20"/>
    </row>
    <row r="640" ht="62.25" customHeight="1">
      <c r="C640" s="20"/>
    </row>
    <row r="641" ht="62.25" customHeight="1">
      <c r="C641" s="20"/>
    </row>
    <row r="642" ht="62.25" customHeight="1">
      <c r="C642" s="20"/>
    </row>
    <row r="643" ht="62.25" customHeight="1">
      <c r="C643" s="20"/>
    </row>
    <row r="644" ht="62.25" customHeight="1">
      <c r="C644" s="20"/>
    </row>
    <row r="645" ht="62.25" customHeight="1">
      <c r="C645" s="20"/>
    </row>
    <row r="646" ht="62.25" customHeight="1">
      <c r="C646" s="20"/>
    </row>
    <row r="647" ht="62.25" customHeight="1">
      <c r="C647" s="20"/>
    </row>
    <row r="648" ht="62.25" customHeight="1">
      <c r="C648" s="20"/>
    </row>
    <row r="649" ht="62.25" customHeight="1">
      <c r="C649" s="20"/>
    </row>
    <row r="650" ht="62.25" customHeight="1">
      <c r="C650" s="20"/>
    </row>
    <row r="651" ht="62.25" customHeight="1">
      <c r="C651" s="20"/>
    </row>
    <row r="652" ht="62.25" customHeight="1">
      <c r="C652" s="20"/>
    </row>
    <row r="653" ht="62.25" customHeight="1">
      <c r="C653" s="20"/>
    </row>
    <row r="654" ht="62.25" customHeight="1">
      <c r="C654" s="20"/>
    </row>
    <row r="655" ht="62.25" customHeight="1">
      <c r="C655" s="20"/>
    </row>
    <row r="656" ht="62.25" customHeight="1">
      <c r="C656" s="20"/>
    </row>
    <row r="657" ht="62.25" customHeight="1">
      <c r="C657" s="20"/>
    </row>
    <row r="658" ht="62.25" customHeight="1">
      <c r="C658" s="20"/>
    </row>
    <row r="659" ht="62.25" customHeight="1">
      <c r="C659" s="20"/>
    </row>
    <row r="660" ht="62.25" customHeight="1">
      <c r="C660" s="20"/>
    </row>
    <row r="661" ht="62.25" customHeight="1">
      <c r="C661" s="20"/>
    </row>
    <row r="662" ht="62.25" customHeight="1">
      <c r="C662" s="20"/>
    </row>
    <row r="663" ht="62.25" customHeight="1">
      <c r="C663" s="20"/>
    </row>
    <row r="664" ht="62.25" customHeight="1">
      <c r="C664" s="20"/>
    </row>
    <row r="665" ht="62.25" customHeight="1">
      <c r="C665" s="20"/>
    </row>
    <row r="666" ht="62.25" customHeight="1">
      <c r="C666" s="20"/>
    </row>
    <row r="667" ht="62.25" customHeight="1">
      <c r="C667" s="20"/>
    </row>
    <row r="668" ht="62.25" customHeight="1">
      <c r="C668" s="20"/>
    </row>
    <row r="669" ht="62.25" customHeight="1">
      <c r="C669" s="20"/>
    </row>
    <row r="670" ht="62.25" customHeight="1">
      <c r="C670" s="20"/>
    </row>
    <row r="671" ht="62.25" customHeight="1">
      <c r="C671" s="20"/>
    </row>
    <row r="672" ht="62.25" customHeight="1">
      <c r="C672" s="20"/>
    </row>
    <row r="673" ht="62.25" customHeight="1">
      <c r="C673" s="20"/>
    </row>
    <row r="674" ht="62.25" customHeight="1">
      <c r="C674" s="20"/>
    </row>
    <row r="675" ht="62.25" customHeight="1">
      <c r="C675" s="20"/>
    </row>
    <row r="676" ht="62.25" customHeight="1">
      <c r="C676" s="20"/>
    </row>
    <row r="677" ht="62.25" customHeight="1">
      <c r="C677" s="20"/>
    </row>
    <row r="678" ht="62.25" customHeight="1">
      <c r="C678" s="20"/>
    </row>
    <row r="679" ht="62.25" customHeight="1">
      <c r="C679" s="20"/>
    </row>
    <row r="680" ht="62.25" customHeight="1">
      <c r="C680" s="20"/>
    </row>
    <row r="681" ht="62.25" customHeight="1">
      <c r="C681" s="20"/>
    </row>
    <row r="682" ht="62.25" customHeight="1">
      <c r="C682" s="20"/>
    </row>
    <row r="683" ht="62.25" customHeight="1">
      <c r="C683" s="20"/>
    </row>
    <row r="684" ht="62.25" customHeight="1">
      <c r="C684" s="20"/>
    </row>
    <row r="685" ht="62.25" customHeight="1">
      <c r="C685" s="20"/>
    </row>
    <row r="686" ht="62.25" customHeight="1">
      <c r="C686" s="20"/>
    </row>
    <row r="687" ht="62.25" customHeight="1">
      <c r="C687" s="20"/>
    </row>
    <row r="688" ht="62.25" customHeight="1">
      <c r="C688" s="20"/>
    </row>
    <row r="689" ht="62.25" customHeight="1">
      <c r="C689" s="20"/>
    </row>
    <row r="690" ht="62.25" customHeight="1">
      <c r="C690" s="20"/>
    </row>
    <row r="691" ht="62.25" customHeight="1">
      <c r="C691" s="20"/>
    </row>
    <row r="692" ht="62.25" customHeight="1">
      <c r="C692" s="20"/>
    </row>
    <row r="693" ht="62.25" customHeight="1">
      <c r="C693" s="20"/>
    </row>
    <row r="694" ht="62.25" customHeight="1">
      <c r="C694" s="20"/>
    </row>
    <row r="695" ht="62.25" customHeight="1">
      <c r="C695" s="20"/>
    </row>
    <row r="696" ht="62.25" customHeight="1">
      <c r="C696" s="20"/>
    </row>
    <row r="697" ht="62.25" customHeight="1">
      <c r="C697" s="20"/>
    </row>
    <row r="698" ht="62.25" customHeight="1">
      <c r="C698" s="20"/>
    </row>
    <row r="699" ht="62.25" customHeight="1">
      <c r="C699" s="20"/>
    </row>
    <row r="700" ht="62.25" customHeight="1">
      <c r="C700" s="20"/>
    </row>
    <row r="701" ht="62.25" customHeight="1">
      <c r="C701" s="20"/>
    </row>
    <row r="702" ht="62.25" customHeight="1">
      <c r="C702" s="20"/>
    </row>
    <row r="703" ht="62.25" customHeight="1">
      <c r="C703" s="20"/>
    </row>
    <row r="704" ht="62.25" customHeight="1">
      <c r="C704" s="20"/>
    </row>
    <row r="705" ht="62.25" customHeight="1">
      <c r="C705" s="20"/>
    </row>
    <row r="706" ht="62.25" customHeight="1">
      <c r="C706" s="20"/>
    </row>
    <row r="707" ht="62.25" customHeight="1">
      <c r="C707" s="20"/>
    </row>
    <row r="708" ht="62.25" customHeight="1">
      <c r="C708" s="20"/>
    </row>
    <row r="709" ht="62.25" customHeight="1">
      <c r="C709" s="20"/>
    </row>
    <row r="710" ht="62.25" customHeight="1">
      <c r="C710" s="20"/>
    </row>
    <row r="711" ht="62.25" customHeight="1">
      <c r="C711" s="20"/>
    </row>
    <row r="712" ht="62.25" customHeight="1">
      <c r="C712" s="20"/>
    </row>
    <row r="713" ht="62.25" customHeight="1">
      <c r="C713" s="20"/>
    </row>
    <row r="714" ht="62.25" customHeight="1">
      <c r="C714" s="20"/>
    </row>
    <row r="715" ht="62.25" customHeight="1">
      <c r="C715" s="20"/>
    </row>
    <row r="716" ht="62.25" customHeight="1">
      <c r="C716" s="20"/>
    </row>
    <row r="717" ht="62.25" customHeight="1">
      <c r="C717" s="20"/>
    </row>
    <row r="718" ht="62.25" customHeight="1">
      <c r="C718" s="20"/>
    </row>
    <row r="719" ht="62.25" customHeight="1">
      <c r="C719" s="20"/>
    </row>
    <row r="720" ht="62.25" customHeight="1">
      <c r="C720" s="20"/>
    </row>
    <row r="721" ht="62.25" customHeight="1">
      <c r="C721" s="20"/>
    </row>
    <row r="722" ht="62.25" customHeight="1">
      <c r="C722" s="20"/>
    </row>
    <row r="723" ht="62.25" customHeight="1">
      <c r="C723" s="20"/>
    </row>
    <row r="724" ht="62.25" customHeight="1">
      <c r="C724" s="20"/>
    </row>
    <row r="725" ht="62.25" customHeight="1">
      <c r="C725" s="20"/>
    </row>
    <row r="726" ht="62.25" customHeight="1">
      <c r="C726" s="20"/>
    </row>
    <row r="727" ht="62.25" customHeight="1">
      <c r="C727" s="20"/>
    </row>
    <row r="728" ht="62.25" customHeight="1">
      <c r="C728" s="20"/>
    </row>
    <row r="729" ht="62.25" customHeight="1">
      <c r="C729" s="20"/>
    </row>
    <row r="730" ht="62.25" customHeight="1">
      <c r="C730" s="20"/>
    </row>
    <row r="731" ht="62.25" customHeight="1">
      <c r="C731" s="20"/>
    </row>
    <row r="732" ht="62.25" customHeight="1">
      <c r="C732" s="20"/>
    </row>
    <row r="733" ht="62.25" customHeight="1">
      <c r="C733" s="20"/>
    </row>
    <row r="734" ht="62.25" customHeight="1">
      <c r="C734" s="20"/>
    </row>
    <row r="735" ht="62.25" customHeight="1">
      <c r="C735" s="20"/>
    </row>
    <row r="736" ht="62.25" customHeight="1">
      <c r="C736" s="20"/>
    </row>
    <row r="737" ht="62.25" customHeight="1">
      <c r="C737" s="20"/>
    </row>
    <row r="738" ht="62.25" customHeight="1">
      <c r="C738" s="20"/>
    </row>
    <row r="739" ht="62.25" customHeight="1">
      <c r="C739" s="20"/>
    </row>
    <row r="740" ht="62.25" customHeight="1">
      <c r="C740" s="20"/>
    </row>
    <row r="741" ht="62.25" customHeight="1">
      <c r="C741" s="20"/>
    </row>
    <row r="742" ht="62.25" customHeight="1">
      <c r="C742" s="20"/>
    </row>
    <row r="743" ht="62.25" customHeight="1">
      <c r="C743" s="20"/>
    </row>
    <row r="744" ht="62.25" customHeight="1">
      <c r="C744" s="20"/>
    </row>
    <row r="745" ht="62.25" customHeight="1">
      <c r="C745" s="20"/>
    </row>
    <row r="746" ht="62.25" customHeight="1">
      <c r="C746" s="20"/>
    </row>
    <row r="747" ht="62.25" customHeight="1">
      <c r="C747" s="20"/>
    </row>
    <row r="748" ht="62.25" customHeight="1">
      <c r="C748" s="20"/>
    </row>
    <row r="749" ht="62.25" customHeight="1">
      <c r="C749" s="20"/>
    </row>
    <row r="750" ht="62.25" customHeight="1">
      <c r="C750" s="20"/>
    </row>
    <row r="751" ht="62.25" customHeight="1">
      <c r="C751" s="20"/>
    </row>
    <row r="752" ht="62.25" customHeight="1">
      <c r="C752" s="20"/>
    </row>
    <row r="753" ht="62.25" customHeight="1">
      <c r="C753" s="20"/>
    </row>
    <row r="754" ht="62.25" customHeight="1">
      <c r="C754" s="20"/>
    </row>
    <row r="755" ht="62.25" customHeight="1">
      <c r="C755" s="20"/>
    </row>
    <row r="756" ht="62.25" customHeight="1">
      <c r="C756" s="20"/>
    </row>
    <row r="757" ht="62.25" customHeight="1">
      <c r="C757" s="20"/>
    </row>
    <row r="758" ht="62.25" customHeight="1">
      <c r="C758" s="20"/>
    </row>
    <row r="759" ht="62.25" customHeight="1">
      <c r="C759" s="20"/>
    </row>
    <row r="760" ht="62.25" customHeight="1">
      <c r="C760" s="20"/>
    </row>
    <row r="761" ht="62.25" customHeight="1">
      <c r="C761" s="20"/>
    </row>
    <row r="762" ht="62.25" customHeight="1">
      <c r="C762" s="20"/>
    </row>
    <row r="763" ht="62.25" customHeight="1">
      <c r="C763" s="20"/>
    </row>
    <row r="764" ht="62.25" customHeight="1">
      <c r="C764" s="20"/>
    </row>
    <row r="765" ht="62.25" customHeight="1">
      <c r="C765" s="20"/>
    </row>
    <row r="766" ht="62.25" customHeight="1">
      <c r="C766" s="20"/>
    </row>
    <row r="767" ht="62.25" customHeight="1">
      <c r="C767" s="20"/>
    </row>
    <row r="768" ht="62.25" customHeight="1">
      <c r="C768" s="20"/>
    </row>
    <row r="769" ht="62.25" customHeight="1">
      <c r="C769" s="20"/>
    </row>
    <row r="770" ht="62.25" customHeight="1">
      <c r="C770" s="20"/>
    </row>
    <row r="771" ht="62.25" customHeight="1">
      <c r="C771" s="20"/>
    </row>
    <row r="772" ht="62.25" customHeight="1">
      <c r="C772" s="20"/>
    </row>
    <row r="773" ht="62.25" customHeight="1">
      <c r="C773" s="20"/>
    </row>
    <row r="774" ht="62.25" customHeight="1">
      <c r="C774" s="20"/>
    </row>
    <row r="775" ht="62.25" customHeight="1">
      <c r="C775" s="20"/>
    </row>
    <row r="776" ht="62.25" customHeight="1">
      <c r="C776" s="20"/>
    </row>
    <row r="777" ht="62.25" customHeight="1">
      <c r="C777" s="20"/>
    </row>
    <row r="778" ht="62.25" customHeight="1">
      <c r="C778" s="20"/>
    </row>
    <row r="779" ht="62.25" customHeight="1">
      <c r="C779" s="20"/>
    </row>
    <row r="780" ht="62.25" customHeight="1">
      <c r="C780" s="20"/>
    </row>
    <row r="781" ht="62.25" customHeight="1">
      <c r="C781" s="20"/>
    </row>
    <row r="782" ht="62.25" customHeight="1">
      <c r="C782" s="20"/>
    </row>
    <row r="783" ht="62.25" customHeight="1">
      <c r="C783" s="20"/>
    </row>
    <row r="784" ht="62.25" customHeight="1">
      <c r="C784" s="20"/>
    </row>
    <row r="785" ht="62.25" customHeight="1">
      <c r="C785" s="20"/>
    </row>
    <row r="786" ht="62.25" customHeight="1">
      <c r="C786" s="20"/>
    </row>
    <row r="787" ht="62.25" customHeight="1">
      <c r="C787" s="20"/>
    </row>
    <row r="788" ht="62.25" customHeight="1">
      <c r="C788" s="20"/>
    </row>
    <row r="789" ht="62.25" customHeight="1">
      <c r="C789" s="20"/>
    </row>
    <row r="790" ht="62.25" customHeight="1">
      <c r="C790" s="20"/>
    </row>
    <row r="791" ht="62.25" customHeight="1">
      <c r="C791" s="20"/>
    </row>
    <row r="792" ht="62.25" customHeight="1">
      <c r="C792" s="20"/>
    </row>
    <row r="793" ht="62.25" customHeight="1">
      <c r="C793" s="20"/>
    </row>
    <row r="794" ht="62.25" customHeight="1">
      <c r="C794" s="20"/>
    </row>
    <row r="795" ht="62.25" customHeight="1">
      <c r="C795" s="20"/>
    </row>
    <row r="796" ht="62.25" customHeight="1">
      <c r="C796" s="20"/>
    </row>
    <row r="797" ht="62.25" customHeight="1">
      <c r="C797" s="20"/>
    </row>
    <row r="798" ht="62.25" customHeight="1">
      <c r="C798" s="20"/>
    </row>
    <row r="799" ht="62.25" customHeight="1">
      <c r="C799" s="20"/>
    </row>
    <row r="800" ht="62.25" customHeight="1">
      <c r="C800" s="20"/>
    </row>
    <row r="801" ht="62.25" customHeight="1">
      <c r="C801" s="20"/>
    </row>
    <row r="802" ht="62.25" customHeight="1">
      <c r="C802" s="20"/>
    </row>
    <row r="803" ht="62.25" customHeight="1">
      <c r="C803" s="20"/>
    </row>
    <row r="804" ht="62.25" customHeight="1">
      <c r="C804" s="20"/>
    </row>
    <row r="805" ht="62.25" customHeight="1">
      <c r="C805" s="20"/>
    </row>
    <row r="806" ht="62.25" customHeight="1">
      <c r="C806" s="20"/>
    </row>
    <row r="807" ht="62.25" customHeight="1">
      <c r="C807" s="20"/>
    </row>
    <row r="808" ht="62.25" customHeight="1">
      <c r="C808" s="20"/>
    </row>
    <row r="809" ht="62.25" customHeight="1">
      <c r="C809" s="20"/>
    </row>
    <row r="810" ht="62.25" customHeight="1">
      <c r="C810" s="20"/>
    </row>
    <row r="811" ht="62.25" customHeight="1">
      <c r="C811" s="20"/>
    </row>
    <row r="812" ht="62.25" customHeight="1">
      <c r="C812" s="20"/>
    </row>
    <row r="813" ht="62.25" customHeight="1">
      <c r="C813" s="20"/>
    </row>
    <row r="814" ht="62.25" customHeight="1">
      <c r="C814" s="20"/>
    </row>
    <row r="815" ht="62.25" customHeight="1">
      <c r="C815" s="20"/>
    </row>
    <row r="816" ht="62.25" customHeight="1">
      <c r="C816" s="20"/>
    </row>
    <row r="817" ht="62.25" customHeight="1">
      <c r="C817" s="20"/>
    </row>
    <row r="818" ht="62.25" customHeight="1">
      <c r="C818" s="20"/>
    </row>
    <row r="819" ht="62.25" customHeight="1">
      <c r="C819" s="20"/>
    </row>
    <row r="820" ht="62.25" customHeight="1">
      <c r="C820" s="20"/>
    </row>
    <row r="821" ht="62.25" customHeight="1">
      <c r="C821" s="20"/>
    </row>
    <row r="822" ht="62.25" customHeight="1">
      <c r="C822" s="20"/>
    </row>
    <row r="823" ht="62.25" customHeight="1">
      <c r="C823" s="20"/>
    </row>
    <row r="824" ht="62.25" customHeight="1">
      <c r="C824" s="20"/>
    </row>
    <row r="825" ht="62.25" customHeight="1">
      <c r="C825" s="20"/>
    </row>
    <row r="826" ht="62.25" customHeight="1">
      <c r="C826" s="20"/>
    </row>
    <row r="827" ht="62.25" customHeight="1">
      <c r="C827" s="20"/>
    </row>
    <row r="828" ht="62.25" customHeight="1">
      <c r="C828" s="20"/>
    </row>
    <row r="829" ht="62.25" customHeight="1">
      <c r="C829" s="20"/>
    </row>
    <row r="830" ht="62.25" customHeight="1">
      <c r="C830" s="20"/>
    </row>
    <row r="831" ht="62.25" customHeight="1">
      <c r="C831" s="20"/>
    </row>
    <row r="832" ht="62.25" customHeight="1">
      <c r="C832" s="20"/>
    </row>
    <row r="833" ht="62.25" customHeight="1">
      <c r="C833" s="20"/>
    </row>
    <row r="834" ht="62.25" customHeight="1">
      <c r="C834" s="20"/>
    </row>
    <row r="835" ht="62.25" customHeight="1">
      <c r="C835" s="20"/>
    </row>
    <row r="836" ht="62.25" customHeight="1">
      <c r="C836" s="20"/>
    </row>
    <row r="837" ht="62.25" customHeight="1">
      <c r="C837" s="20"/>
    </row>
    <row r="838" ht="62.25" customHeight="1">
      <c r="C838" s="20"/>
    </row>
    <row r="839" ht="62.25" customHeight="1">
      <c r="C839" s="20"/>
    </row>
    <row r="840" ht="62.25" customHeight="1">
      <c r="C840" s="20"/>
    </row>
    <row r="841" ht="62.25" customHeight="1">
      <c r="C841" s="20"/>
    </row>
    <row r="842" ht="62.25" customHeight="1">
      <c r="C842" s="20"/>
    </row>
    <row r="843" ht="62.25" customHeight="1">
      <c r="C843" s="20"/>
    </row>
    <row r="844" ht="62.25" customHeight="1">
      <c r="C844" s="20"/>
    </row>
    <row r="845" ht="62.25" customHeight="1">
      <c r="C845" s="20"/>
    </row>
    <row r="846" ht="62.25" customHeight="1">
      <c r="C846" s="20"/>
    </row>
    <row r="847" ht="62.25" customHeight="1">
      <c r="C847" s="20"/>
    </row>
    <row r="848" ht="62.25" customHeight="1">
      <c r="C848" s="20"/>
    </row>
    <row r="849" ht="62.25" customHeight="1">
      <c r="C849" s="20"/>
    </row>
    <row r="850" ht="62.25" customHeight="1">
      <c r="C850" s="20"/>
    </row>
    <row r="851" ht="62.25" customHeight="1">
      <c r="C851" s="20"/>
    </row>
    <row r="852" ht="62.25" customHeight="1">
      <c r="C852" s="20"/>
    </row>
    <row r="853" ht="62.25" customHeight="1">
      <c r="C853" s="20"/>
    </row>
    <row r="854" ht="62.25" customHeight="1">
      <c r="C854" s="20"/>
    </row>
    <row r="855" ht="62.25" customHeight="1">
      <c r="C855" s="20"/>
    </row>
    <row r="856" ht="62.25" customHeight="1">
      <c r="C856" s="20"/>
    </row>
    <row r="857" ht="62.25" customHeight="1">
      <c r="C857" s="20"/>
    </row>
    <row r="858" ht="62.25" customHeight="1">
      <c r="C858" s="20"/>
    </row>
    <row r="859" ht="62.25" customHeight="1">
      <c r="C859" s="20"/>
    </row>
    <row r="860" ht="62.25" customHeight="1">
      <c r="C860" s="20"/>
    </row>
    <row r="861" ht="62.25" customHeight="1">
      <c r="C861" s="20"/>
    </row>
    <row r="862" ht="62.25" customHeight="1">
      <c r="C862" s="20"/>
    </row>
    <row r="863" ht="62.25" customHeight="1">
      <c r="C863" s="20"/>
    </row>
    <row r="864" ht="62.25" customHeight="1">
      <c r="C864" s="20"/>
    </row>
    <row r="865" ht="62.25" customHeight="1">
      <c r="C865" s="20"/>
    </row>
    <row r="866" ht="62.25" customHeight="1">
      <c r="C866" s="20"/>
    </row>
    <row r="867" ht="62.25" customHeight="1">
      <c r="C867" s="20"/>
    </row>
    <row r="868" ht="62.25" customHeight="1">
      <c r="C868" s="20"/>
    </row>
    <row r="869" ht="62.25" customHeight="1">
      <c r="C869" s="20"/>
    </row>
    <row r="870" ht="62.25" customHeight="1">
      <c r="C870" s="20"/>
    </row>
    <row r="871" ht="62.25" customHeight="1">
      <c r="C871" s="20"/>
    </row>
    <row r="872" ht="62.25" customHeight="1">
      <c r="C872" s="20"/>
    </row>
    <row r="873" ht="62.25" customHeight="1">
      <c r="C873" s="20"/>
    </row>
    <row r="874" ht="62.25" customHeight="1">
      <c r="C874" s="20"/>
    </row>
    <row r="875" ht="62.25" customHeight="1">
      <c r="C875" s="20"/>
    </row>
    <row r="876" ht="62.25" customHeight="1">
      <c r="C876" s="20"/>
    </row>
    <row r="877" ht="62.25" customHeight="1">
      <c r="C877" s="20"/>
    </row>
    <row r="878" ht="62.25" customHeight="1">
      <c r="C878" s="20"/>
    </row>
    <row r="879" ht="62.25" customHeight="1">
      <c r="C879" s="20"/>
    </row>
    <row r="880" ht="62.25" customHeight="1">
      <c r="C880" s="20"/>
    </row>
    <row r="881" ht="62.25" customHeight="1">
      <c r="C881" s="20"/>
    </row>
    <row r="882" ht="62.25" customHeight="1">
      <c r="C882" s="20"/>
    </row>
    <row r="883" ht="62.25" customHeight="1">
      <c r="C883" s="20"/>
    </row>
    <row r="884" ht="62.25" customHeight="1">
      <c r="C884" s="20"/>
    </row>
    <row r="885" ht="62.25" customHeight="1">
      <c r="C885" s="20"/>
    </row>
    <row r="886" ht="62.25" customHeight="1">
      <c r="C886" s="20"/>
    </row>
    <row r="887" ht="62.25" customHeight="1">
      <c r="C887" s="20"/>
    </row>
    <row r="888" ht="62.25" customHeight="1">
      <c r="C888" s="20"/>
    </row>
    <row r="889" ht="62.25" customHeight="1">
      <c r="C889" s="20"/>
    </row>
    <row r="890" ht="62.25" customHeight="1">
      <c r="C890" s="20"/>
    </row>
    <row r="891" ht="62.25" customHeight="1">
      <c r="C891" s="20"/>
    </row>
    <row r="892" ht="62.25" customHeight="1">
      <c r="C892" s="20"/>
    </row>
    <row r="893" ht="62.25" customHeight="1">
      <c r="C893" s="20"/>
    </row>
    <row r="894" ht="62.25" customHeight="1">
      <c r="C894" s="20"/>
    </row>
    <row r="895" ht="62.25" customHeight="1">
      <c r="C895" s="20"/>
    </row>
    <row r="896" ht="62.25" customHeight="1">
      <c r="C896" s="20"/>
    </row>
    <row r="897" ht="62.25" customHeight="1">
      <c r="C897" s="20"/>
    </row>
    <row r="898" ht="62.25" customHeight="1">
      <c r="C898" s="20"/>
    </row>
    <row r="899" ht="62.25" customHeight="1">
      <c r="C899" s="20"/>
    </row>
    <row r="900" ht="62.25" customHeight="1">
      <c r="C900" s="20"/>
    </row>
    <row r="901" ht="62.25" customHeight="1">
      <c r="C901" s="20"/>
    </row>
    <row r="902" ht="62.25" customHeight="1">
      <c r="C902" s="20"/>
    </row>
    <row r="903" ht="62.25" customHeight="1">
      <c r="C903" s="20"/>
    </row>
    <row r="904" ht="62.25" customHeight="1">
      <c r="C904" s="20"/>
    </row>
    <row r="905" ht="62.25" customHeight="1">
      <c r="C905" s="20"/>
    </row>
    <row r="906" ht="62.25" customHeight="1">
      <c r="C906" s="20"/>
    </row>
    <row r="907" ht="62.25" customHeight="1">
      <c r="C907" s="20"/>
    </row>
    <row r="908" ht="62.25" customHeight="1">
      <c r="C908" s="20"/>
    </row>
    <row r="909" ht="62.25" customHeight="1">
      <c r="C909" s="20"/>
    </row>
    <row r="910" ht="62.25" customHeight="1">
      <c r="C910" s="20"/>
    </row>
    <row r="911" ht="62.25" customHeight="1">
      <c r="C911" s="20"/>
    </row>
    <row r="912" ht="62.25" customHeight="1">
      <c r="C912" s="20"/>
    </row>
    <row r="913" ht="62.25" customHeight="1">
      <c r="C913" s="20"/>
    </row>
    <row r="914" ht="62.25" customHeight="1">
      <c r="C914" s="20"/>
    </row>
    <row r="915" ht="62.25" customHeight="1">
      <c r="C915" s="20"/>
    </row>
    <row r="916" ht="62.25" customHeight="1">
      <c r="C916" s="20"/>
    </row>
    <row r="917" ht="62.25" customHeight="1">
      <c r="C917" s="20"/>
    </row>
    <row r="918" ht="62.25" customHeight="1">
      <c r="C918" s="20"/>
    </row>
    <row r="919" ht="62.25" customHeight="1">
      <c r="C919" s="20"/>
    </row>
    <row r="920" ht="62.25" customHeight="1">
      <c r="C920" s="20"/>
    </row>
    <row r="921" ht="62.25" customHeight="1">
      <c r="C921" s="20"/>
    </row>
    <row r="922" ht="62.25" customHeight="1">
      <c r="C922" s="20"/>
    </row>
    <row r="923" ht="62.25" customHeight="1">
      <c r="C923" s="20"/>
    </row>
    <row r="924" ht="62.25" customHeight="1">
      <c r="C924" s="20"/>
    </row>
    <row r="925" ht="62.25" customHeight="1">
      <c r="C925" s="20"/>
    </row>
    <row r="926" ht="62.25" customHeight="1">
      <c r="C926" s="20"/>
    </row>
    <row r="927" ht="62.25" customHeight="1">
      <c r="C927" s="20"/>
    </row>
    <row r="928" ht="62.25" customHeight="1">
      <c r="C928" s="20"/>
    </row>
    <row r="929" ht="62.25" customHeight="1">
      <c r="C929" s="20"/>
    </row>
    <row r="930" ht="62.25" customHeight="1">
      <c r="C930" s="20"/>
    </row>
    <row r="931" ht="62.25" customHeight="1">
      <c r="C931" s="20"/>
    </row>
    <row r="932" ht="62.25" customHeight="1">
      <c r="C932" s="20"/>
    </row>
    <row r="933" ht="62.25" customHeight="1">
      <c r="C933" s="20"/>
    </row>
    <row r="934" ht="62.25" customHeight="1">
      <c r="C934" s="20"/>
    </row>
    <row r="935" ht="62.25" customHeight="1">
      <c r="C935" s="20"/>
    </row>
    <row r="936" ht="62.25" customHeight="1">
      <c r="C936" s="20"/>
    </row>
    <row r="937" ht="62.25" customHeight="1">
      <c r="C937" s="20"/>
    </row>
    <row r="938" ht="62.25" customHeight="1">
      <c r="C938" s="20"/>
    </row>
    <row r="939" ht="62.25" customHeight="1">
      <c r="C939" s="20"/>
    </row>
    <row r="940" ht="62.25" customHeight="1">
      <c r="C940" s="20"/>
    </row>
    <row r="941" ht="62.25" customHeight="1">
      <c r="C941" s="20"/>
    </row>
    <row r="942" ht="62.25" customHeight="1">
      <c r="C942" s="20"/>
    </row>
    <row r="943" ht="62.25" customHeight="1">
      <c r="C943" s="20"/>
    </row>
    <row r="944" ht="62.25" customHeight="1">
      <c r="C944" s="20"/>
    </row>
    <row r="945" ht="62.25" customHeight="1">
      <c r="C945" s="20"/>
    </row>
    <row r="946" ht="62.25" customHeight="1">
      <c r="C946" s="20"/>
    </row>
    <row r="947" ht="62.25" customHeight="1">
      <c r="C947" s="20"/>
    </row>
    <row r="948" ht="62.25" customHeight="1">
      <c r="C948" s="20"/>
    </row>
    <row r="949" ht="62.25" customHeight="1">
      <c r="C949" s="20"/>
    </row>
    <row r="950" ht="62.25" customHeight="1">
      <c r="C950" s="20"/>
    </row>
    <row r="951" ht="62.25" customHeight="1">
      <c r="C951" s="20"/>
    </row>
    <row r="952" ht="62.25" customHeight="1">
      <c r="C952" s="20"/>
    </row>
    <row r="953" ht="62.25" customHeight="1">
      <c r="C953" s="20"/>
    </row>
    <row r="954" ht="62.25" customHeight="1">
      <c r="C954" s="20"/>
    </row>
    <row r="955" ht="62.25" customHeight="1">
      <c r="C955" s="20"/>
    </row>
    <row r="956" ht="62.25" customHeight="1">
      <c r="C956" s="20"/>
    </row>
    <row r="957" ht="62.25" customHeight="1">
      <c r="C957" s="20"/>
    </row>
    <row r="958" ht="62.25" customHeight="1">
      <c r="C958" s="20"/>
    </row>
    <row r="959" ht="62.25" customHeight="1">
      <c r="C959" s="20"/>
    </row>
    <row r="960" ht="62.25" customHeight="1">
      <c r="C960" s="20"/>
    </row>
    <row r="961" ht="62.25" customHeight="1">
      <c r="C961" s="20"/>
    </row>
    <row r="962" ht="62.25" customHeight="1">
      <c r="C962" s="20"/>
    </row>
    <row r="963" ht="62.25" customHeight="1">
      <c r="C963" s="20"/>
    </row>
    <row r="964" ht="62.25" customHeight="1">
      <c r="C964" s="20"/>
    </row>
    <row r="965" ht="62.25" customHeight="1">
      <c r="C965" s="20"/>
    </row>
    <row r="966" ht="62.25" customHeight="1">
      <c r="C966" s="20"/>
    </row>
    <row r="967" ht="62.25" customHeight="1">
      <c r="C967" s="20"/>
    </row>
    <row r="968" ht="62.25" customHeight="1">
      <c r="C968" s="20"/>
    </row>
    <row r="969" ht="62.25" customHeight="1">
      <c r="C969" s="20"/>
    </row>
    <row r="970" ht="62.25" customHeight="1">
      <c r="C970" s="20"/>
    </row>
    <row r="971" ht="62.25" customHeight="1">
      <c r="C971" s="20"/>
    </row>
    <row r="972" ht="62.25" customHeight="1">
      <c r="C972" s="20"/>
    </row>
    <row r="973" ht="62.25" customHeight="1">
      <c r="C973" s="20"/>
    </row>
    <row r="974" ht="62.25" customHeight="1">
      <c r="C974" s="20"/>
    </row>
    <row r="975" ht="62.25" customHeight="1">
      <c r="C975" s="20"/>
    </row>
    <row r="976" ht="62.25" customHeight="1">
      <c r="C976" s="20"/>
    </row>
    <row r="977" ht="62.25" customHeight="1">
      <c r="C977" s="20"/>
    </row>
    <row r="978" ht="62.25" customHeight="1">
      <c r="C978" s="20"/>
    </row>
    <row r="979" ht="62.25" customHeight="1">
      <c r="C979" s="20"/>
    </row>
    <row r="980" ht="62.25" customHeight="1">
      <c r="C980" s="20"/>
    </row>
    <row r="981" ht="62.25" customHeight="1">
      <c r="C981" s="20"/>
    </row>
    <row r="982" ht="62.25" customHeight="1">
      <c r="C982" s="20"/>
    </row>
    <row r="983" ht="62.25" customHeight="1">
      <c r="C983" s="20"/>
    </row>
    <row r="984" ht="62.25" customHeight="1">
      <c r="C984" s="20"/>
    </row>
    <row r="985" ht="62.25" customHeight="1">
      <c r="C985" s="20"/>
    </row>
    <row r="986" ht="62.25" customHeight="1">
      <c r="C986" s="20"/>
    </row>
    <row r="987" ht="62.25" customHeight="1">
      <c r="C987" s="20"/>
    </row>
    <row r="988" ht="62.25" customHeight="1">
      <c r="C988" s="20"/>
    </row>
    <row r="989" ht="62.25" customHeight="1">
      <c r="C989" s="20"/>
    </row>
    <row r="990" ht="62.25" customHeight="1">
      <c r="C990" s="20"/>
    </row>
    <row r="991" ht="62.25" customHeight="1">
      <c r="C991" s="20"/>
    </row>
    <row r="992" ht="62.25" customHeight="1">
      <c r="C992" s="20"/>
    </row>
    <row r="993" ht="62.25" customHeight="1">
      <c r="C993" s="20"/>
    </row>
    <row r="994" ht="62.25" customHeight="1">
      <c r="C994" s="20"/>
    </row>
    <row r="995" ht="62.25" customHeight="1">
      <c r="C995" s="20"/>
    </row>
    <row r="996" ht="62.25" customHeight="1">
      <c r="C996" s="20"/>
    </row>
    <row r="997" ht="62.25" customHeight="1">
      <c r="C997" s="20"/>
    </row>
    <row r="998" ht="62.25" customHeight="1">
      <c r="C998" s="20"/>
    </row>
    <row r="999" ht="62.25" customHeight="1">
      <c r="C999" s="20"/>
    </row>
    <row r="1000" ht="62.25" customHeight="1">
      <c r="C1000" s="20"/>
    </row>
    <row r="1001" ht="62.25" customHeight="1">
      <c r="C1001" s="20"/>
    </row>
    <row r="1002" ht="62.25" customHeight="1">
      <c r="C1002" s="20"/>
    </row>
    <row r="1003" ht="62.25" customHeight="1">
      <c r="C1003" s="20"/>
    </row>
    <row r="1004" ht="62.25" customHeight="1">
      <c r="C1004" s="20"/>
    </row>
    <row r="1005" ht="62.25" customHeight="1">
      <c r="C1005" s="20"/>
    </row>
    <row r="1006" ht="62.25" customHeight="1">
      <c r="C1006" s="20"/>
    </row>
    <row r="1007" ht="62.25" customHeight="1">
      <c r="C1007" s="20"/>
    </row>
    <row r="1008" ht="62.25" customHeight="1">
      <c r="C1008" s="20"/>
    </row>
    <row r="1009" ht="62.25" customHeight="1">
      <c r="C1009" s="20"/>
    </row>
    <row r="1010" ht="62.25" customHeight="1">
      <c r="C1010" s="20"/>
    </row>
    <row r="1011" ht="62.25" customHeight="1">
      <c r="C1011" s="20"/>
    </row>
    <row r="1012" ht="62.25" customHeight="1">
      <c r="C1012" s="20"/>
    </row>
    <row r="1013" ht="62.25" customHeight="1">
      <c r="C1013" s="20"/>
    </row>
    <row r="1014" ht="62.25" customHeight="1">
      <c r="C1014" s="20"/>
    </row>
    <row r="1015" ht="62.25" customHeight="1">
      <c r="C1015" s="20"/>
    </row>
    <row r="1016" ht="62.25" customHeight="1">
      <c r="C1016" s="20"/>
    </row>
    <row r="1017" ht="62.25" customHeight="1">
      <c r="C1017" s="20"/>
    </row>
    <row r="1018" ht="62.25" customHeight="1">
      <c r="C1018" s="20"/>
    </row>
    <row r="1019" ht="62.25" customHeight="1">
      <c r="C1019" s="20"/>
    </row>
    <row r="1020" ht="62.25" customHeight="1">
      <c r="C1020" s="20"/>
    </row>
    <row r="1021" ht="62.25" customHeight="1">
      <c r="C1021" s="20"/>
    </row>
    <row r="1022" ht="62.25" customHeight="1">
      <c r="C1022" s="20"/>
    </row>
    <row r="1023" ht="62.25" customHeight="1">
      <c r="C1023" s="20"/>
    </row>
    <row r="1024" ht="62.25" customHeight="1">
      <c r="C1024" s="20"/>
    </row>
    <row r="1025" ht="62.25" customHeight="1">
      <c r="C1025" s="20"/>
    </row>
    <row r="1026" ht="62.25" customHeight="1">
      <c r="C1026" s="20"/>
    </row>
    <row r="1027" ht="62.25" customHeight="1">
      <c r="C1027" s="20"/>
    </row>
    <row r="1028" ht="62.25" customHeight="1">
      <c r="C1028" s="20"/>
    </row>
    <row r="1029" ht="62.25" customHeight="1">
      <c r="C1029" s="20"/>
    </row>
    <row r="1030" ht="62.25" customHeight="1">
      <c r="C1030" s="20"/>
    </row>
    <row r="1031" ht="62.25" customHeight="1">
      <c r="C1031" s="20"/>
    </row>
    <row r="1032" ht="62.25" customHeight="1">
      <c r="C1032" s="20"/>
    </row>
    <row r="1033" ht="62.25" customHeight="1">
      <c r="C1033" s="20"/>
    </row>
    <row r="1034" ht="62.25" customHeight="1">
      <c r="C1034" s="20"/>
    </row>
    <row r="1035" ht="62.25" customHeight="1">
      <c r="C1035" s="20"/>
    </row>
    <row r="1036" ht="62.25" customHeight="1">
      <c r="C1036" s="20"/>
    </row>
    <row r="1037" ht="62.25" customHeight="1">
      <c r="C1037" s="20"/>
    </row>
    <row r="1038" ht="62.25" customHeight="1">
      <c r="C1038" s="20"/>
    </row>
    <row r="1039" ht="62.25" customHeight="1">
      <c r="C1039" s="20"/>
    </row>
    <row r="1040" ht="62.25" customHeight="1">
      <c r="C1040" s="20"/>
    </row>
    <row r="1041" ht="62.25" customHeight="1">
      <c r="C1041" s="20"/>
    </row>
    <row r="1042" ht="62.25" customHeight="1">
      <c r="C1042" s="20"/>
    </row>
    <row r="1043" ht="62.25" customHeight="1">
      <c r="C1043" s="20"/>
    </row>
    <row r="1044" ht="62.25" customHeight="1">
      <c r="C1044" s="20"/>
    </row>
    <row r="1045" ht="62.25" customHeight="1">
      <c r="C1045" s="20"/>
    </row>
    <row r="1046" ht="62.25" customHeight="1">
      <c r="C1046" s="20"/>
    </row>
    <row r="1047" ht="62.25" customHeight="1">
      <c r="C1047" s="20"/>
    </row>
    <row r="1048" ht="62.25" customHeight="1">
      <c r="C1048" s="20"/>
    </row>
    <row r="1049" ht="62.25" customHeight="1">
      <c r="C1049" s="20"/>
    </row>
    <row r="1050" ht="62.25" customHeight="1">
      <c r="C1050" s="20"/>
    </row>
    <row r="1051" ht="62.25" customHeight="1">
      <c r="C1051" s="20"/>
    </row>
    <row r="1052" ht="62.25" customHeight="1">
      <c r="C1052" s="20"/>
    </row>
    <row r="1053" ht="62.25" customHeight="1">
      <c r="C1053" s="20"/>
    </row>
    <row r="1054" ht="62.25" customHeight="1">
      <c r="C1054" s="20"/>
    </row>
    <row r="1055" ht="62.25" customHeight="1">
      <c r="C1055" s="20"/>
    </row>
    <row r="1056" ht="62.25" customHeight="1">
      <c r="C1056" s="20"/>
    </row>
    <row r="1057" ht="62.25" customHeight="1">
      <c r="C1057" s="20"/>
    </row>
    <row r="1058" ht="62.25" customHeight="1">
      <c r="C1058" s="20"/>
    </row>
    <row r="1059" ht="62.25" customHeight="1">
      <c r="C1059" s="20"/>
    </row>
    <row r="1060" ht="62.25" customHeight="1">
      <c r="C1060" s="20"/>
    </row>
    <row r="1061" ht="62.25" customHeight="1">
      <c r="C1061" s="20"/>
    </row>
    <row r="1062" ht="62.25" customHeight="1">
      <c r="C1062" s="20"/>
    </row>
    <row r="1063" ht="62.25" customHeight="1">
      <c r="C1063" s="20"/>
    </row>
    <row r="1064" ht="62.25" customHeight="1">
      <c r="C1064" s="20"/>
    </row>
    <row r="1065" ht="62.25" customHeight="1">
      <c r="C1065" s="20"/>
    </row>
    <row r="1066" ht="62.25" customHeight="1">
      <c r="C1066" s="20"/>
    </row>
    <row r="1067" ht="62.25" customHeight="1">
      <c r="C1067" s="20"/>
    </row>
    <row r="1068" ht="62.25" customHeight="1">
      <c r="C1068" s="20"/>
    </row>
    <row r="1069" ht="62.25" customHeight="1">
      <c r="C1069" s="20"/>
    </row>
    <row r="1070" ht="62.25" customHeight="1">
      <c r="C1070" s="20"/>
    </row>
    <row r="1071" ht="62.25" customHeight="1">
      <c r="C1071" s="20"/>
    </row>
    <row r="1072" ht="62.25" customHeight="1">
      <c r="C1072" s="20"/>
    </row>
    <row r="1073" ht="62.25" customHeight="1">
      <c r="C1073" s="20"/>
    </row>
    <row r="1074" ht="62.25" customHeight="1">
      <c r="C1074" s="20"/>
    </row>
    <row r="1075" ht="62.25" customHeight="1">
      <c r="C1075" s="20"/>
    </row>
    <row r="1076" ht="62.25" customHeight="1">
      <c r="C1076" s="20"/>
    </row>
    <row r="1077" ht="62.25" customHeight="1">
      <c r="C1077" s="20"/>
    </row>
    <row r="1078" ht="62.25" customHeight="1">
      <c r="C1078" s="20"/>
    </row>
    <row r="1079" ht="62.25" customHeight="1">
      <c r="C1079" s="20"/>
    </row>
    <row r="1080" ht="62.25" customHeight="1">
      <c r="C1080" s="20"/>
    </row>
    <row r="1081" ht="62.25" customHeight="1">
      <c r="C1081" s="20"/>
    </row>
    <row r="1082" ht="62.25" customHeight="1">
      <c r="C1082" s="20"/>
    </row>
    <row r="1083" ht="62.25" customHeight="1">
      <c r="C1083" s="20"/>
    </row>
    <row r="1084" ht="62.25" customHeight="1">
      <c r="C1084" s="20"/>
    </row>
    <row r="1085" ht="62.25" customHeight="1">
      <c r="C1085" s="20"/>
    </row>
    <row r="1086" ht="62.25" customHeight="1">
      <c r="C1086" s="20"/>
    </row>
    <row r="1087" ht="62.25" customHeight="1">
      <c r="C1087" s="20"/>
    </row>
    <row r="1088" ht="62.25" customHeight="1">
      <c r="C1088" s="20"/>
    </row>
    <row r="1089" ht="62.25" customHeight="1">
      <c r="C1089" s="20"/>
    </row>
    <row r="1090" ht="62.25" customHeight="1">
      <c r="C1090" s="20"/>
    </row>
    <row r="1091" ht="62.25" customHeight="1">
      <c r="C1091" s="20"/>
    </row>
    <row r="1092" ht="62.25" customHeight="1">
      <c r="C1092" s="20"/>
    </row>
    <row r="1093" ht="62.25" customHeight="1">
      <c r="C1093" s="20"/>
    </row>
    <row r="1094" ht="62.25" customHeight="1">
      <c r="C1094" s="20"/>
    </row>
    <row r="1095" ht="62.25" customHeight="1">
      <c r="C1095" s="20"/>
    </row>
    <row r="1096" ht="62.25" customHeight="1">
      <c r="C1096" s="20"/>
    </row>
    <row r="1097" ht="62.25" customHeight="1">
      <c r="C1097" s="20"/>
    </row>
    <row r="1098" ht="62.25" customHeight="1">
      <c r="C1098" s="20"/>
    </row>
    <row r="1099" ht="62.25" customHeight="1">
      <c r="C1099" s="20"/>
    </row>
    <row r="1100" ht="62.25" customHeight="1">
      <c r="C1100" s="20"/>
    </row>
    <row r="1101" ht="62.25" customHeight="1">
      <c r="C1101" s="20"/>
    </row>
    <row r="1102" ht="62.25" customHeight="1">
      <c r="C1102" s="20"/>
    </row>
    <row r="1103" ht="62.25" customHeight="1">
      <c r="C1103" s="20"/>
    </row>
    <row r="1104" ht="62.25" customHeight="1">
      <c r="C1104" s="20"/>
    </row>
    <row r="1105" ht="62.25" customHeight="1">
      <c r="C1105" s="20"/>
    </row>
    <row r="1106" ht="62.25" customHeight="1">
      <c r="C1106" s="20"/>
    </row>
    <row r="1107" ht="62.25" customHeight="1">
      <c r="C1107" s="20"/>
    </row>
    <row r="1108" ht="62.25" customHeight="1">
      <c r="C1108" s="20"/>
    </row>
    <row r="1109" ht="62.25" customHeight="1">
      <c r="C1109" s="20"/>
    </row>
    <row r="1110" ht="62.25" customHeight="1">
      <c r="C1110" s="20"/>
    </row>
    <row r="1111" ht="62.25" customHeight="1">
      <c r="C1111" s="20"/>
    </row>
    <row r="1112" ht="62.25" customHeight="1">
      <c r="C1112" s="20"/>
    </row>
    <row r="1113" ht="62.25" customHeight="1">
      <c r="C1113" s="20"/>
    </row>
    <row r="1114" ht="62.25" customHeight="1">
      <c r="C1114" s="20"/>
    </row>
    <row r="1115" ht="62.25" customHeight="1">
      <c r="C1115" s="20"/>
    </row>
    <row r="1116" ht="62.25" customHeight="1">
      <c r="C1116" s="20"/>
    </row>
    <row r="1117" ht="62.25" customHeight="1">
      <c r="C1117" s="20"/>
    </row>
    <row r="1118" ht="62.25" customHeight="1">
      <c r="C1118" s="20"/>
    </row>
    <row r="1119" ht="62.25" customHeight="1">
      <c r="C1119" s="20"/>
    </row>
    <row r="1120" ht="62.25" customHeight="1">
      <c r="C1120" s="20"/>
    </row>
    <row r="1121" ht="62.25" customHeight="1">
      <c r="C1121" s="20"/>
    </row>
    <row r="1122" ht="62.25" customHeight="1">
      <c r="C1122" s="20"/>
    </row>
    <row r="1123" ht="62.25" customHeight="1">
      <c r="C1123" s="20"/>
    </row>
    <row r="1124" ht="62.25" customHeight="1">
      <c r="C1124" s="20"/>
    </row>
    <row r="1125" ht="62.25" customHeight="1">
      <c r="C1125" s="20"/>
    </row>
    <row r="1126" ht="62.25" customHeight="1">
      <c r="C1126" s="20"/>
    </row>
    <row r="1127" ht="62.25" customHeight="1">
      <c r="C1127" s="20"/>
    </row>
    <row r="1128" ht="62.25" customHeight="1">
      <c r="C1128" s="20"/>
    </row>
    <row r="1129" ht="62.25" customHeight="1">
      <c r="C1129" s="20"/>
    </row>
    <row r="1130" ht="62.25" customHeight="1">
      <c r="C1130" s="20"/>
    </row>
    <row r="1131" ht="62.25" customHeight="1">
      <c r="C1131" s="20"/>
    </row>
    <row r="1132" ht="62.25" customHeight="1">
      <c r="C1132" s="20"/>
    </row>
    <row r="1133" ht="62.25" customHeight="1">
      <c r="C1133" s="20"/>
    </row>
    <row r="1134" ht="62.25" customHeight="1">
      <c r="C1134" s="20"/>
    </row>
    <row r="1135" ht="62.25" customHeight="1">
      <c r="C1135" s="20"/>
    </row>
    <row r="1136" ht="62.25" customHeight="1">
      <c r="C1136" s="20"/>
    </row>
    <row r="1137" ht="62.25" customHeight="1">
      <c r="C1137" s="20"/>
    </row>
    <row r="1138" ht="62.25" customHeight="1">
      <c r="C1138" s="20"/>
    </row>
    <row r="1139" ht="62.25" customHeight="1">
      <c r="C1139" s="20"/>
    </row>
    <row r="1140" ht="62.25" customHeight="1">
      <c r="C1140" s="20"/>
    </row>
    <row r="1141" ht="62.25" customHeight="1">
      <c r="C1141" s="20"/>
    </row>
    <row r="1142" ht="62.25" customHeight="1">
      <c r="C1142" s="20"/>
    </row>
    <row r="1143" ht="62.25" customHeight="1">
      <c r="C1143" s="20"/>
    </row>
    <row r="1144" ht="62.25" customHeight="1">
      <c r="C1144" s="20"/>
    </row>
    <row r="1145" ht="62.25" customHeight="1">
      <c r="C1145" s="20"/>
    </row>
    <row r="1146" ht="62.25" customHeight="1">
      <c r="C1146" s="20"/>
    </row>
    <row r="1147" ht="62.25" customHeight="1">
      <c r="C1147" s="20"/>
    </row>
    <row r="1148" ht="62.25" customHeight="1">
      <c r="C1148" s="20"/>
    </row>
    <row r="1149" ht="62.25" customHeight="1">
      <c r="C1149" s="20"/>
    </row>
    <row r="1150" ht="62.25" customHeight="1">
      <c r="C1150" s="20"/>
    </row>
    <row r="1151" ht="62.25" customHeight="1">
      <c r="C1151" s="20"/>
    </row>
    <row r="1152" ht="62.25" customHeight="1">
      <c r="C1152" s="20"/>
    </row>
    <row r="1153" ht="62.25" customHeight="1">
      <c r="C1153" s="20"/>
    </row>
    <row r="1154" ht="62.25" customHeight="1">
      <c r="C1154" s="20"/>
    </row>
    <row r="1155" ht="62.25" customHeight="1">
      <c r="C1155" s="20"/>
    </row>
    <row r="1156" ht="62.25" customHeight="1">
      <c r="C1156" s="20"/>
    </row>
    <row r="1157" ht="62.25" customHeight="1">
      <c r="C1157" s="20"/>
    </row>
    <row r="1158" ht="62.25" customHeight="1">
      <c r="C1158" s="20"/>
    </row>
    <row r="1159" ht="62.25" customHeight="1">
      <c r="C1159" s="20"/>
    </row>
    <row r="1160" ht="62.25" customHeight="1">
      <c r="C1160" s="20"/>
    </row>
    <row r="1161" ht="62.25" customHeight="1">
      <c r="C1161" s="20"/>
    </row>
    <row r="1162" ht="62.25" customHeight="1">
      <c r="C1162" s="20"/>
    </row>
    <row r="1163" ht="62.25" customHeight="1">
      <c r="C1163" s="20"/>
    </row>
    <row r="1164" ht="62.25" customHeight="1">
      <c r="C1164" s="20"/>
    </row>
    <row r="1165" ht="62.25" customHeight="1">
      <c r="C1165" s="20"/>
    </row>
    <row r="1166" ht="62.25" customHeight="1">
      <c r="C1166" s="20"/>
    </row>
    <row r="1167" ht="62.25" customHeight="1">
      <c r="C1167" s="20"/>
    </row>
    <row r="1168" ht="62.25" customHeight="1">
      <c r="C1168" s="20"/>
    </row>
    <row r="1169" ht="62.25" customHeight="1">
      <c r="C1169" s="20"/>
    </row>
    <row r="1170" ht="62.25" customHeight="1">
      <c r="C1170" s="20"/>
    </row>
    <row r="1171" ht="62.25" customHeight="1">
      <c r="C1171" s="20"/>
    </row>
    <row r="1172" ht="62.25" customHeight="1">
      <c r="C1172" s="20"/>
    </row>
    <row r="1173" ht="62.25" customHeight="1">
      <c r="C1173" s="20"/>
    </row>
    <row r="1174" ht="62.25" customHeight="1">
      <c r="C1174" s="20"/>
    </row>
    <row r="1175" ht="62.25" customHeight="1">
      <c r="C1175" s="20"/>
    </row>
    <row r="1176" ht="62.25" customHeight="1">
      <c r="C1176" s="20"/>
    </row>
    <row r="1177" ht="62.25" customHeight="1">
      <c r="C1177" s="20"/>
    </row>
    <row r="1178" ht="62.25" customHeight="1">
      <c r="C1178" s="20"/>
    </row>
    <row r="1179" ht="62.25" customHeight="1">
      <c r="C1179" s="20"/>
    </row>
    <row r="1180" ht="62.25" customHeight="1">
      <c r="C1180" s="20"/>
    </row>
    <row r="1181" ht="62.25" customHeight="1">
      <c r="C1181" s="20"/>
    </row>
    <row r="1182" ht="62.25" customHeight="1">
      <c r="C1182" s="20"/>
    </row>
    <row r="1183" ht="62.25" customHeight="1">
      <c r="C1183" s="20"/>
    </row>
    <row r="1184" ht="62.25" customHeight="1">
      <c r="C1184" s="20"/>
    </row>
    <row r="1185" ht="62.25" customHeight="1">
      <c r="C1185" s="20"/>
    </row>
    <row r="1186" ht="62.25" customHeight="1">
      <c r="C1186" s="20"/>
    </row>
    <row r="1187" ht="62.25" customHeight="1">
      <c r="C1187" s="20"/>
    </row>
    <row r="1188" ht="62.25" customHeight="1">
      <c r="C1188" s="20"/>
    </row>
    <row r="1189" ht="62.25" customHeight="1">
      <c r="C1189" s="20"/>
    </row>
    <row r="1190" ht="62.25" customHeight="1">
      <c r="C1190" s="20"/>
    </row>
    <row r="1191" ht="62.25" customHeight="1">
      <c r="C1191" s="20"/>
    </row>
    <row r="1192" ht="62.25" customHeight="1">
      <c r="C1192" s="20"/>
    </row>
    <row r="1193" ht="62.25" customHeight="1">
      <c r="C1193" s="20"/>
    </row>
    <row r="1194" ht="62.25" customHeight="1">
      <c r="C1194" s="20"/>
    </row>
    <row r="1195" ht="62.25" customHeight="1">
      <c r="C1195" s="20"/>
    </row>
    <row r="1196" ht="62.25" customHeight="1">
      <c r="C1196" s="20"/>
    </row>
    <row r="1197" ht="62.25" customHeight="1">
      <c r="C1197" s="20"/>
    </row>
    <row r="1198" ht="62.25" customHeight="1">
      <c r="C1198" s="20"/>
    </row>
    <row r="1199" ht="62.25" customHeight="1">
      <c r="C1199" s="20"/>
    </row>
    <row r="1200" ht="62.25" customHeight="1">
      <c r="C1200" s="20"/>
    </row>
    <row r="1201" ht="62.25" customHeight="1">
      <c r="C1201" s="20"/>
    </row>
    <row r="1202" ht="62.25" customHeight="1">
      <c r="C1202" s="20"/>
    </row>
    <row r="1203" ht="62.25" customHeight="1">
      <c r="C1203" s="20"/>
    </row>
    <row r="1204" ht="62.25" customHeight="1">
      <c r="C1204" s="20"/>
    </row>
    <row r="1205" ht="62.25" customHeight="1">
      <c r="C1205" s="20"/>
    </row>
    <row r="1206" ht="62.25" customHeight="1">
      <c r="C1206" s="20"/>
    </row>
    <row r="1207" ht="62.25" customHeight="1">
      <c r="C1207" s="20"/>
    </row>
    <row r="1208" ht="62.25" customHeight="1">
      <c r="C1208" s="20"/>
    </row>
    <row r="1209" ht="62.25" customHeight="1">
      <c r="C1209" s="20"/>
    </row>
    <row r="1210" ht="62.25" customHeight="1">
      <c r="C1210" s="20"/>
    </row>
    <row r="1211" ht="62.25" customHeight="1">
      <c r="C1211" s="20"/>
    </row>
    <row r="1212" ht="62.25" customHeight="1">
      <c r="C1212" s="20"/>
    </row>
    <row r="1213" ht="62.25" customHeight="1">
      <c r="C1213" s="20"/>
    </row>
    <row r="1214" ht="62.25" customHeight="1">
      <c r="C1214" s="20"/>
    </row>
    <row r="1215" ht="62.25" customHeight="1">
      <c r="C1215" s="20"/>
    </row>
    <row r="1216" ht="62.25" customHeight="1">
      <c r="C1216" s="20"/>
    </row>
    <row r="1217" ht="62.25" customHeight="1">
      <c r="C1217" s="20"/>
    </row>
    <row r="1218" ht="62.25" customHeight="1">
      <c r="C1218" s="20"/>
    </row>
    <row r="1219" ht="62.25" customHeight="1">
      <c r="C1219" s="20"/>
    </row>
    <row r="1220" ht="62.25" customHeight="1">
      <c r="C1220" s="20"/>
    </row>
    <row r="1221" ht="62.25" customHeight="1">
      <c r="C1221" s="20"/>
    </row>
    <row r="1222" ht="62.25" customHeight="1">
      <c r="C1222" s="20"/>
    </row>
    <row r="1223" ht="62.25" customHeight="1">
      <c r="C1223" s="20"/>
    </row>
    <row r="1224" ht="62.25" customHeight="1">
      <c r="C1224" s="20"/>
    </row>
    <row r="1225" ht="62.25" customHeight="1">
      <c r="C1225" s="20"/>
    </row>
    <row r="1226" ht="62.25" customHeight="1">
      <c r="C1226" s="20"/>
    </row>
    <row r="1227" ht="62.25" customHeight="1">
      <c r="C1227" s="20"/>
    </row>
    <row r="1228" ht="62.25" customHeight="1">
      <c r="C1228" s="20"/>
    </row>
    <row r="1229" ht="62.25" customHeight="1">
      <c r="C1229" s="20"/>
    </row>
    <row r="1230" ht="62.25" customHeight="1">
      <c r="C1230" s="20"/>
    </row>
    <row r="1231" ht="62.25" customHeight="1">
      <c r="C1231" s="20"/>
    </row>
    <row r="1232" ht="62.25" customHeight="1">
      <c r="C1232" s="20"/>
    </row>
    <row r="1233" ht="62.25" customHeight="1">
      <c r="C1233" s="20"/>
    </row>
    <row r="1234" ht="62.25" customHeight="1">
      <c r="C1234" s="20"/>
    </row>
    <row r="1235" ht="62.25" customHeight="1">
      <c r="C1235" s="20"/>
    </row>
    <row r="1236" ht="62.25" customHeight="1">
      <c r="C1236" s="20"/>
    </row>
    <row r="1237" ht="62.25" customHeight="1">
      <c r="C1237" s="20"/>
    </row>
    <row r="1238" ht="62.25" customHeight="1">
      <c r="C1238" s="20"/>
    </row>
    <row r="1239" ht="62.25" customHeight="1">
      <c r="C1239" s="20"/>
    </row>
    <row r="1240" ht="62.25" customHeight="1">
      <c r="C1240" s="20"/>
    </row>
    <row r="1241" ht="62.25" customHeight="1">
      <c r="C1241" s="20"/>
    </row>
    <row r="1242" ht="62.25" customHeight="1">
      <c r="C1242" s="20"/>
    </row>
    <row r="1243" ht="62.25" customHeight="1">
      <c r="C1243" s="20"/>
    </row>
    <row r="1244" ht="62.25" customHeight="1">
      <c r="C1244" s="20"/>
    </row>
    <row r="1245" ht="62.25" customHeight="1">
      <c r="C1245" s="20"/>
    </row>
    <row r="1246" ht="62.25" customHeight="1">
      <c r="C1246" s="20"/>
    </row>
    <row r="1247" ht="62.25" customHeight="1">
      <c r="C1247" s="20"/>
    </row>
    <row r="1248" ht="62.25" customHeight="1">
      <c r="C1248" s="20"/>
    </row>
    <row r="1249" ht="62.25" customHeight="1">
      <c r="C1249" s="20"/>
    </row>
    <row r="1250" ht="62.25" customHeight="1">
      <c r="C1250" s="20"/>
    </row>
    <row r="1251" ht="62.25" customHeight="1">
      <c r="C1251" s="20"/>
    </row>
    <row r="1252" ht="62.25" customHeight="1">
      <c r="C1252" s="20"/>
    </row>
    <row r="1253" ht="62.25" customHeight="1">
      <c r="C1253" s="20"/>
    </row>
    <row r="1254" ht="62.25" customHeight="1">
      <c r="C1254" s="20"/>
    </row>
    <row r="1255" ht="62.25" customHeight="1">
      <c r="C1255" s="20"/>
    </row>
    <row r="1256" ht="62.25" customHeight="1">
      <c r="C1256" s="20"/>
    </row>
    <row r="1257" ht="62.25" customHeight="1">
      <c r="C1257" s="20"/>
    </row>
    <row r="1258" ht="62.25" customHeight="1">
      <c r="C1258" s="20"/>
    </row>
    <row r="1259" ht="62.25" customHeight="1">
      <c r="C1259" s="20"/>
    </row>
    <row r="1260" ht="62.25" customHeight="1">
      <c r="C1260" s="20"/>
    </row>
    <row r="1261" ht="62.25" customHeight="1">
      <c r="C1261" s="20"/>
    </row>
    <row r="1262" ht="62.25" customHeight="1">
      <c r="C1262" s="20"/>
    </row>
    <row r="1263" ht="62.25" customHeight="1">
      <c r="C1263" s="20"/>
    </row>
    <row r="1264" ht="62.25" customHeight="1">
      <c r="C1264" s="20"/>
    </row>
    <row r="1265" ht="62.25" customHeight="1">
      <c r="C1265" s="20"/>
    </row>
    <row r="1266" ht="62.25" customHeight="1">
      <c r="C1266" s="20"/>
    </row>
    <row r="1267" ht="62.25" customHeight="1">
      <c r="C1267" s="20"/>
    </row>
    <row r="1268" ht="62.25" customHeight="1">
      <c r="C1268" s="20"/>
    </row>
    <row r="1269" ht="62.25" customHeight="1">
      <c r="C1269" s="20"/>
    </row>
    <row r="1270" ht="62.25" customHeight="1">
      <c r="C1270" s="20"/>
    </row>
    <row r="1271" ht="62.25" customHeight="1">
      <c r="C1271" s="20"/>
    </row>
    <row r="1272" ht="62.25" customHeight="1">
      <c r="C1272" s="20"/>
    </row>
    <row r="1273" ht="62.25" customHeight="1">
      <c r="C1273" s="20"/>
    </row>
    <row r="1274" ht="62.25" customHeight="1">
      <c r="C1274" s="20"/>
    </row>
    <row r="1275" ht="62.25" customHeight="1">
      <c r="C1275" s="20"/>
    </row>
    <row r="1276" ht="62.25" customHeight="1">
      <c r="C1276" s="20"/>
    </row>
    <row r="1277" ht="62.25" customHeight="1">
      <c r="C1277" s="20"/>
    </row>
    <row r="1278" ht="62.25" customHeight="1">
      <c r="C1278" s="20"/>
    </row>
    <row r="1279" ht="62.25" customHeight="1">
      <c r="C1279" s="20"/>
    </row>
    <row r="1280" ht="62.25" customHeight="1">
      <c r="C1280" s="20"/>
    </row>
    <row r="1281" ht="62.25" customHeight="1">
      <c r="C1281" s="20"/>
    </row>
    <row r="1282" ht="62.25" customHeight="1">
      <c r="C1282" s="20"/>
    </row>
    <row r="1283" ht="62.25" customHeight="1">
      <c r="C1283" s="20"/>
    </row>
    <row r="1284" ht="62.25" customHeight="1">
      <c r="C1284" s="20"/>
    </row>
    <row r="1285" ht="62.25" customHeight="1">
      <c r="C1285" s="20"/>
    </row>
    <row r="1286" ht="62.25" customHeight="1">
      <c r="C1286" s="20"/>
    </row>
    <row r="1287" ht="62.25" customHeight="1">
      <c r="C1287" s="20"/>
    </row>
    <row r="1288" ht="62.25" customHeight="1">
      <c r="C1288" s="20"/>
    </row>
    <row r="1289" ht="62.25" customHeight="1">
      <c r="C1289" s="20"/>
    </row>
    <row r="1290" ht="62.25" customHeight="1">
      <c r="C1290" s="20"/>
    </row>
    <row r="1291" ht="62.25" customHeight="1">
      <c r="C1291" s="20"/>
    </row>
    <row r="1292" ht="62.25" customHeight="1">
      <c r="C1292" s="20"/>
    </row>
    <row r="1293" ht="62.25" customHeight="1">
      <c r="C1293" s="20"/>
    </row>
    <row r="1294" ht="62.25" customHeight="1">
      <c r="C1294" s="20"/>
    </row>
    <row r="1295" ht="62.25" customHeight="1">
      <c r="C1295" s="20"/>
    </row>
    <row r="1296" ht="62.25" customHeight="1">
      <c r="C1296" s="20"/>
    </row>
    <row r="1297" ht="62.25" customHeight="1">
      <c r="C1297" s="20"/>
    </row>
    <row r="1298" ht="62.25" customHeight="1">
      <c r="C1298" s="20"/>
    </row>
    <row r="1299" ht="62.25" customHeight="1">
      <c r="C1299" s="20"/>
    </row>
    <row r="1300" ht="62.25" customHeight="1">
      <c r="C1300" s="20"/>
    </row>
    <row r="1301" ht="62.25" customHeight="1">
      <c r="C1301" s="20"/>
    </row>
    <row r="1302" ht="62.25" customHeight="1">
      <c r="C1302" s="20"/>
    </row>
    <row r="1303" ht="62.25" customHeight="1">
      <c r="C1303" s="20"/>
    </row>
    <row r="1304" ht="62.25" customHeight="1">
      <c r="C1304" s="20"/>
    </row>
    <row r="1305" ht="62.25" customHeight="1">
      <c r="C1305" s="20"/>
    </row>
    <row r="1306" ht="62.25" customHeight="1">
      <c r="C1306" s="20"/>
    </row>
    <row r="1307" ht="62.25" customHeight="1">
      <c r="C1307" s="20"/>
    </row>
    <row r="1308" ht="62.25" customHeight="1">
      <c r="C1308" s="20"/>
    </row>
    <row r="1309" ht="62.25" customHeight="1">
      <c r="C1309" s="20"/>
    </row>
    <row r="1310" ht="62.25" customHeight="1">
      <c r="C1310" s="20"/>
    </row>
    <row r="1311" ht="62.25" customHeight="1">
      <c r="C1311" s="20"/>
    </row>
    <row r="1312" ht="62.25" customHeight="1">
      <c r="C1312" s="20"/>
    </row>
    <row r="1313" ht="62.25" customHeight="1">
      <c r="C1313" s="20"/>
    </row>
    <row r="1314" ht="62.25" customHeight="1">
      <c r="C1314" s="20"/>
    </row>
    <row r="1315" ht="62.25" customHeight="1">
      <c r="C1315" s="20"/>
    </row>
    <row r="1316" ht="62.25" customHeight="1">
      <c r="C1316" s="20"/>
    </row>
    <row r="1317" ht="62.25" customHeight="1">
      <c r="C1317" s="20"/>
    </row>
    <row r="1318" ht="62.25" customHeight="1">
      <c r="C1318" s="20"/>
    </row>
    <row r="1319" ht="62.25" customHeight="1">
      <c r="C1319" s="20"/>
    </row>
    <row r="1320" ht="62.25" customHeight="1">
      <c r="C1320" s="20"/>
    </row>
    <row r="1321" ht="62.25" customHeight="1">
      <c r="C1321" s="20"/>
    </row>
    <row r="1322" ht="62.25" customHeight="1">
      <c r="C1322" s="20"/>
    </row>
    <row r="1323" ht="62.25" customHeight="1">
      <c r="C1323" s="20"/>
    </row>
    <row r="1324" ht="62.25" customHeight="1">
      <c r="C1324" s="20"/>
    </row>
    <row r="1325" ht="62.25" customHeight="1">
      <c r="C1325" s="20"/>
    </row>
    <row r="1326" ht="62.25" customHeight="1">
      <c r="C1326" s="20"/>
    </row>
    <row r="1327" ht="62.25" customHeight="1">
      <c r="C1327" s="20"/>
    </row>
    <row r="1328" ht="62.25" customHeight="1">
      <c r="C1328" s="20"/>
    </row>
    <row r="1329" ht="62.25" customHeight="1">
      <c r="C1329" s="20"/>
    </row>
    <row r="1330" ht="62.25" customHeight="1">
      <c r="C1330" s="20"/>
    </row>
    <row r="1331" ht="62.25" customHeight="1">
      <c r="C1331" s="20"/>
    </row>
    <row r="1332" ht="62.25" customHeight="1">
      <c r="C1332" s="20"/>
    </row>
    <row r="1333" ht="62.25" customHeight="1">
      <c r="C1333" s="20"/>
    </row>
    <row r="1334" ht="62.25" customHeight="1">
      <c r="C1334" s="20"/>
    </row>
    <row r="1335" ht="62.25" customHeight="1">
      <c r="C1335" s="20"/>
    </row>
    <row r="1336" ht="62.25" customHeight="1">
      <c r="C1336" s="20"/>
    </row>
    <row r="1337" ht="62.25" customHeight="1">
      <c r="C1337" s="20"/>
    </row>
    <row r="1338" ht="62.25" customHeight="1">
      <c r="C1338" s="20"/>
    </row>
    <row r="1339" ht="62.25" customHeight="1">
      <c r="C1339" s="20"/>
    </row>
    <row r="1340" ht="62.25" customHeight="1">
      <c r="C1340" s="20"/>
    </row>
    <row r="1341" ht="62.25" customHeight="1">
      <c r="C1341" s="20"/>
    </row>
    <row r="1342" ht="62.25" customHeight="1">
      <c r="C1342" s="20"/>
    </row>
    <row r="1343" ht="62.25" customHeight="1">
      <c r="C1343" s="20"/>
    </row>
    <row r="1344" ht="62.25" customHeight="1">
      <c r="C1344" s="20"/>
    </row>
    <row r="1345" ht="62.25" customHeight="1">
      <c r="C1345" s="20"/>
    </row>
    <row r="1346" ht="62.25" customHeight="1">
      <c r="C1346" s="20"/>
    </row>
    <row r="1347" ht="62.25" customHeight="1">
      <c r="C1347" s="20"/>
    </row>
    <row r="1348" ht="62.25" customHeight="1">
      <c r="C1348" s="20"/>
    </row>
    <row r="1349" ht="62.25" customHeight="1">
      <c r="C1349" s="20"/>
    </row>
    <row r="1350" ht="62.25" customHeight="1">
      <c r="C1350" s="20"/>
    </row>
    <row r="1351" ht="62.25" customHeight="1">
      <c r="C1351" s="20"/>
    </row>
    <row r="1352" ht="62.25" customHeight="1">
      <c r="C1352" s="20"/>
    </row>
    <row r="1353" ht="62.25" customHeight="1">
      <c r="C1353" s="20"/>
    </row>
    <row r="1354" ht="62.25" customHeight="1">
      <c r="C1354" s="20"/>
    </row>
    <row r="1355" ht="62.25" customHeight="1">
      <c r="C1355" s="20"/>
    </row>
    <row r="1356" ht="62.25" customHeight="1">
      <c r="C1356" s="20"/>
    </row>
    <row r="1357" ht="62.25" customHeight="1">
      <c r="C1357" s="20"/>
    </row>
    <row r="1358" ht="62.25" customHeight="1">
      <c r="C1358" s="20"/>
    </row>
    <row r="1359" ht="62.25" customHeight="1">
      <c r="C1359" s="20"/>
    </row>
    <row r="1360" ht="62.25" customHeight="1">
      <c r="C1360" s="20"/>
    </row>
    <row r="1361" ht="62.25" customHeight="1">
      <c r="C1361" s="20"/>
    </row>
    <row r="1362" ht="62.25" customHeight="1">
      <c r="C1362" s="20"/>
    </row>
    <row r="1363" ht="62.25" customHeight="1">
      <c r="C1363" s="20"/>
    </row>
    <row r="1364" ht="62.25" customHeight="1">
      <c r="C1364" s="20"/>
    </row>
    <row r="1365" ht="62.25" customHeight="1">
      <c r="C1365" s="20"/>
    </row>
    <row r="1366" ht="62.25" customHeight="1">
      <c r="C1366" s="20"/>
    </row>
    <row r="1367" ht="62.25" customHeight="1">
      <c r="C1367" s="20"/>
    </row>
    <row r="1368" ht="62.25" customHeight="1">
      <c r="C1368" s="20"/>
    </row>
    <row r="1369" ht="62.25" customHeight="1">
      <c r="C1369" s="20"/>
    </row>
    <row r="1370" ht="62.25" customHeight="1">
      <c r="C1370" s="20"/>
    </row>
    <row r="1371" ht="62.25" customHeight="1">
      <c r="C1371" s="20"/>
    </row>
    <row r="1372" ht="62.25" customHeight="1">
      <c r="C1372" s="20"/>
    </row>
    <row r="1373" ht="62.25" customHeight="1">
      <c r="C1373" s="20"/>
    </row>
    <row r="1374" ht="62.25" customHeight="1">
      <c r="C1374" s="20"/>
    </row>
    <row r="1375" ht="62.25" customHeight="1">
      <c r="C1375" s="20"/>
    </row>
    <row r="1376" ht="62.25" customHeight="1">
      <c r="C1376" s="20"/>
    </row>
    <row r="1377" ht="62.25" customHeight="1">
      <c r="C1377" s="20"/>
    </row>
    <row r="1378" ht="62.25" customHeight="1">
      <c r="C1378" s="20"/>
    </row>
    <row r="1379" ht="62.25" customHeight="1">
      <c r="C1379" s="20"/>
    </row>
    <row r="1380" ht="62.25" customHeight="1">
      <c r="C1380" s="20"/>
    </row>
    <row r="1381" ht="62.25" customHeight="1">
      <c r="C1381" s="20"/>
    </row>
    <row r="1382" ht="62.25" customHeight="1">
      <c r="C1382" s="20"/>
    </row>
    <row r="1383" ht="62.25" customHeight="1">
      <c r="C1383" s="20"/>
    </row>
    <row r="1384" ht="62.25" customHeight="1">
      <c r="C1384" s="20"/>
    </row>
    <row r="1385" ht="62.25" customHeight="1">
      <c r="C1385" s="20"/>
    </row>
    <row r="1386" ht="62.25" customHeight="1">
      <c r="C1386" s="20"/>
    </row>
    <row r="1387" ht="62.25" customHeight="1">
      <c r="C1387" s="20"/>
    </row>
    <row r="1388" ht="62.25" customHeight="1">
      <c r="C1388" s="20"/>
    </row>
    <row r="1389" ht="62.25" customHeight="1">
      <c r="C1389" s="20"/>
    </row>
    <row r="1390" ht="62.25" customHeight="1">
      <c r="C1390" s="20"/>
    </row>
    <row r="1391" ht="62.25" customHeight="1">
      <c r="C1391" s="20"/>
    </row>
    <row r="1392" ht="62.25" customHeight="1">
      <c r="C1392" s="20"/>
    </row>
    <row r="1393" ht="62.25" customHeight="1">
      <c r="C1393" s="20"/>
    </row>
    <row r="1394" ht="62.25" customHeight="1">
      <c r="C1394" s="20"/>
    </row>
    <row r="1395" ht="62.25" customHeight="1">
      <c r="C1395" s="20"/>
    </row>
    <row r="1396" ht="62.25" customHeight="1">
      <c r="C1396" s="20"/>
    </row>
    <row r="1397" ht="62.25" customHeight="1">
      <c r="C1397" s="20"/>
    </row>
    <row r="1398" ht="62.25" customHeight="1">
      <c r="C1398" s="20"/>
    </row>
    <row r="1399" ht="62.25" customHeight="1">
      <c r="C1399" s="20"/>
    </row>
    <row r="1400" ht="62.25" customHeight="1">
      <c r="C1400" s="20"/>
    </row>
    <row r="1401" ht="62.25" customHeight="1">
      <c r="C1401" s="20"/>
    </row>
    <row r="1402" ht="62.25" customHeight="1">
      <c r="C1402" s="20"/>
    </row>
  </sheetData>
  <sheetProtection/>
  <printOptions horizontalCentered="1"/>
  <pageMargins left="0.2" right="0.2" top="0.5" bottom="0.6" header="0.3" footer="0.3"/>
  <pageSetup horizontalDpi="600" verticalDpi="600" orientation="landscape" paperSize="5" scale="90"/>
  <headerFooter alignWithMargins="0">
    <oddFooter>&amp;LLocal Initiatives Support Corporation&amp;C&amp;P&amp;REducational Facilities Financing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workbookViewId="0" topLeftCell="A1">
      <selection activeCell="B15" sqref="B15"/>
    </sheetView>
  </sheetViews>
  <sheetFormatPr defaultColWidth="9.140625" defaultRowHeight="15"/>
  <cols>
    <col min="1" max="1" width="2.7109375" style="16" customWidth="1"/>
    <col min="2" max="2" width="122.7109375" style="16" customWidth="1"/>
    <col min="3" max="13" width="9.140625" style="16" customWidth="1"/>
    <col min="14" max="14" width="13.140625" style="16" customWidth="1"/>
    <col min="15" max="16384" width="9.140625" style="16" customWidth="1"/>
  </cols>
  <sheetData>
    <row r="1" ht="15">
      <c r="B1" s="61" t="s">
        <v>198</v>
      </c>
    </row>
    <row r="2" ht="15">
      <c r="B2" s="9"/>
    </row>
    <row r="3" ht="13.5">
      <c r="B3" s="18" t="s">
        <v>82</v>
      </c>
    </row>
    <row r="4" ht="13.5">
      <c r="B4" s="11" t="s">
        <v>194</v>
      </c>
    </row>
    <row r="5" ht="13.5">
      <c r="B5" s="12" t="s">
        <v>83</v>
      </c>
    </row>
    <row r="6" ht="13.5">
      <c r="B6" s="13" t="s">
        <v>84</v>
      </c>
    </row>
    <row r="7" ht="13.5">
      <c r="B7" s="13" t="s">
        <v>85</v>
      </c>
    </row>
    <row r="8" ht="13.5">
      <c r="B8" s="13" t="s">
        <v>0</v>
      </c>
    </row>
    <row r="9" ht="13.5">
      <c r="B9" s="13" t="s">
        <v>189</v>
      </c>
    </row>
    <row r="10" ht="13.5">
      <c r="B10" s="13" t="s">
        <v>190</v>
      </c>
    </row>
    <row r="11" ht="13.5">
      <c r="B11" s="13" t="s">
        <v>191</v>
      </c>
    </row>
    <row r="12" ht="13.5">
      <c r="B12" s="13" t="s">
        <v>192</v>
      </c>
    </row>
    <row r="13" ht="13.5">
      <c r="B13" s="13" t="s">
        <v>193</v>
      </c>
    </row>
    <row r="14" ht="13.5">
      <c r="B14" s="14"/>
    </row>
    <row r="15" ht="13.5">
      <c r="B15" s="18" t="s">
        <v>86</v>
      </c>
    </row>
    <row r="16" ht="15.75">
      <c r="B16" s="15" t="s">
        <v>196</v>
      </c>
    </row>
    <row r="17" ht="15.75">
      <c r="B17" s="15" t="s">
        <v>197</v>
      </c>
    </row>
    <row r="18" ht="13.5">
      <c r="B18" s="13"/>
    </row>
    <row r="19" ht="15">
      <c r="B19" s="17"/>
    </row>
    <row r="20" ht="15.75">
      <c r="B20" s="15"/>
    </row>
    <row r="21" ht="15.75">
      <c r="B21" s="15"/>
    </row>
    <row r="22" ht="13.5">
      <c r="B22" s="13"/>
    </row>
    <row r="23" ht="15.75">
      <c r="B23" s="15"/>
    </row>
    <row r="24" ht="13.5">
      <c r="B24" s="13"/>
    </row>
    <row r="25" ht="15.75">
      <c r="B25" s="15"/>
    </row>
    <row r="27" spans="2:5" ht="15.75">
      <c r="B27" s="1"/>
      <c r="C27" s="2"/>
      <c r="D27" s="3"/>
      <c r="E27" s="4"/>
    </row>
  </sheetData>
  <sheetProtection/>
  <printOptions horizontalCentered="1"/>
  <pageMargins left="0.45" right="0.45" top="0.75" bottom="0.75" header="0.3" footer="0.3"/>
  <pageSetup horizontalDpi="1200" verticalDpi="1200" orientation="landscape" paperSize="5"/>
  <headerFooter alignWithMargins="0">
    <oddFooter>&amp;LLocal Initiatives Support Corporation&amp;C&amp;P&amp;REducational Facilities Financing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Berry</dc:creator>
  <cp:keywords/>
  <dc:description/>
  <cp:lastModifiedBy>Patrick Beausoleil</cp:lastModifiedBy>
  <cp:lastPrinted>2012-10-24T18:16:56Z</cp:lastPrinted>
  <dcterms:created xsi:type="dcterms:W3CDTF">2010-10-30T19:31:58Z</dcterms:created>
  <dcterms:modified xsi:type="dcterms:W3CDTF">2016-05-10T10:53:17Z</dcterms:modified>
  <cp:category/>
  <cp:version/>
  <cp:contentType/>
  <cp:contentStatus/>
</cp:coreProperties>
</file>